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tojm\Desktop\"/>
    </mc:Choice>
  </mc:AlternateContent>
  <xr:revisionPtr revIDLastSave="0" documentId="13_ncr:1_{2E03CC31-D8EF-45D3-8618-24444D83EA09}" xr6:coauthVersionLast="43" xr6:coauthVersionMax="44" xr10:uidLastSave="{00000000-0000-0000-0000-000000000000}"/>
  <bookViews>
    <workbookView xWindow="-62760" yWindow="-60" windowWidth="29040" windowHeight="17640" xr2:uid="{C4EC36E1-4157-4CE2-BE48-DD3A51528483}"/>
  </bookViews>
  <sheets>
    <sheet name="Racket Sheet" sheetId="2" r:id="rId1"/>
    <sheet name="Gang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8" i="2" l="1"/>
  <c r="B7" i="2"/>
  <c r="B9" i="2"/>
  <c r="B2" i="2"/>
  <c r="B10" i="2"/>
  <c r="B3" i="2"/>
  <c r="B11" i="2"/>
  <c r="B12" i="2"/>
  <c r="B13" i="2"/>
  <c r="B14" i="2"/>
  <c r="B15" i="2"/>
  <c r="B16" i="2"/>
  <c r="B17" i="2"/>
  <c r="B18" i="2"/>
  <c r="B19" i="2"/>
  <c r="B20" i="2"/>
  <c r="B21" i="2"/>
  <c r="B5" i="2"/>
  <c r="B4" i="2"/>
  <c r="B22" i="2"/>
  <c r="B23" i="2"/>
  <c r="B6" i="2"/>
  <c r="B24" i="2"/>
  <c r="B25" i="2"/>
  <c r="B26" i="2"/>
  <c r="B27" i="2"/>
  <c r="T8" i="2"/>
  <c r="T7" i="2"/>
  <c r="T9" i="2"/>
  <c r="T2" i="2"/>
  <c r="T10" i="2"/>
  <c r="T3" i="2"/>
  <c r="T11" i="2"/>
  <c r="T12" i="2"/>
  <c r="T13" i="2"/>
  <c r="T14" i="2"/>
  <c r="T15" i="2"/>
  <c r="T16" i="2"/>
  <c r="T17" i="2"/>
  <c r="T18" i="2"/>
  <c r="T19" i="2"/>
  <c r="T20" i="2"/>
  <c r="T21" i="2"/>
  <c r="T5" i="2"/>
  <c r="T4" i="2"/>
  <c r="T22" i="2"/>
  <c r="T23" i="2"/>
  <c r="T6" i="2"/>
  <c r="T24" i="2"/>
  <c r="T25" i="2"/>
  <c r="T26" i="2"/>
  <c r="T27" i="2"/>
  <c r="S8" i="2"/>
  <c r="S7" i="2"/>
  <c r="S9" i="2"/>
  <c r="S2" i="2"/>
  <c r="S10" i="2"/>
  <c r="S3" i="2"/>
  <c r="S11" i="2"/>
  <c r="S12" i="2"/>
  <c r="S13" i="2"/>
  <c r="S14" i="2"/>
  <c r="S15" i="2"/>
  <c r="S16" i="2"/>
  <c r="S17" i="2"/>
  <c r="S18" i="2"/>
  <c r="S19" i="2"/>
  <c r="S20" i="2"/>
  <c r="S21" i="2"/>
  <c r="S5" i="2"/>
  <c r="S4" i="2"/>
  <c r="S22" i="2"/>
  <c r="S23" i="2"/>
  <c r="S6" i="2"/>
  <c r="S24" i="2"/>
  <c r="S25" i="2"/>
  <c r="S26" i="2"/>
  <c r="S27" i="2"/>
  <c r="R8" i="2"/>
  <c r="R7" i="2"/>
  <c r="R9" i="2"/>
  <c r="R2" i="2"/>
  <c r="R10" i="2"/>
  <c r="R3" i="2"/>
  <c r="R11" i="2"/>
  <c r="R12" i="2"/>
  <c r="R13" i="2"/>
  <c r="R14" i="2"/>
  <c r="R15" i="2"/>
  <c r="R16" i="2"/>
  <c r="R17" i="2"/>
  <c r="R18" i="2"/>
  <c r="R19" i="2"/>
  <c r="R20" i="2"/>
  <c r="R21" i="2"/>
  <c r="R5" i="2"/>
  <c r="R4" i="2"/>
  <c r="R22" i="2"/>
  <c r="R23" i="2"/>
  <c r="R6" i="2"/>
  <c r="R24" i="2"/>
  <c r="R25" i="2"/>
  <c r="R26" i="2"/>
  <c r="R27" i="2"/>
  <c r="Q8" i="2"/>
  <c r="Q7" i="2"/>
  <c r="Q9" i="2"/>
  <c r="Q2" i="2"/>
  <c r="Q10" i="2"/>
  <c r="Q3" i="2"/>
  <c r="Q11" i="2"/>
  <c r="Q12" i="2"/>
  <c r="Q13" i="2"/>
  <c r="Q14" i="2"/>
  <c r="Q15" i="2"/>
  <c r="Q16" i="2"/>
  <c r="Q17" i="2"/>
  <c r="Q18" i="2"/>
  <c r="Q19" i="2"/>
  <c r="Q20" i="2"/>
  <c r="Q21" i="2"/>
  <c r="Q5" i="2"/>
  <c r="Q4" i="2"/>
  <c r="Q22" i="2"/>
  <c r="Q23" i="2"/>
  <c r="Q6" i="2"/>
  <c r="Q24" i="2"/>
  <c r="Q25" i="2"/>
  <c r="Q26" i="2"/>
  <c r="Q27" i="2"/>
  <c r="P8" i="2"/>
  <c r="P7" i="2"/>
  <c r="P9" i="2"/>
  <c r="P2" i="2"/>
  <c r="P10" i="2"/>
  <c r="P3" i="2"/>
  <c r="P11" i="2"/>
  <c r="P12" i="2"/>
  <c r="P13" i="2"/>
  <c r="P14" i="2"/>
  <c r="P15" i="2"/>
  <c r="P16" i="2"/>
  <c r="P17" i="2"/>
  <c r="P18" i="2"/>
  <c r="P19" i="2"/>
  <c r="P20" i="2"/>
  <c r="P21" i="2"/>
  <c r="P5" i="2"/>
  <c r="P4" i="2"/>
  <c r="P22" i="2"/>
  <c r="P23" i="2"/>
  <c r="P6" i="2"/>
  <c r="P24" i="2"/>
  <c r="P25" i="2"/>
  <c r="P26" i="2"/>
  <c r="P27" i="2"/>
  <c r="O8" i="2"/>
  <c r="O27" i="2"/>
  <c r="O26" i="2"/>
  <c r="O18" i="2"/>
  <c r="O19" i="2"/>
  <c r="O20" i="2"/>
  <c r="O21" i="2"/>
  <c r="O25" i="2"/>
  <c r="O24" i="2"/>
  <c r="O6" i="2"/>
  <c r="O23" i="2"/>
  <c r="O22" i="2"/>
  <c r="O4" i="2"/>
  <c r="O5" i="2"/>
  <c r="O17" i="2"/>
  <c r="O16" i="2"/>
  <c r="O15" i="2"/>
  <c r="O14" i="2"/>
  <c r="O13" i="2"/>
  <c r="O12" i="2"/>
  <c r="O11" i="2"/>
  <c r="O3" i="2"/>
  <c r="O7" i="2"/>
  <c r="O9" i="2"/>
  <c r="O2" i="2"/>
  <c r="O10" i="2"/>
  <c r="D16" i="2" l="1"/>
  <c r="E16" i="2" s="1"/>
  <c r="D25" i="2"/>
  <c r="E25" i="2" s="1"/>
  <c r="D18" i="2"/>
  <c r="E18" i="2" s="1"/>
  <c r="D9" i="2"/>
  <c r="E9" i="2" s="1"/>
  <c r="D22" i="2"/>
  <c r="E22" i="2" s="1"/>
  <c r="D12" i="2"/>
  <c r="E12" i="2" s="1"/>
  <c r="D2" i="2"/>
  <c r="E2" i="2" s="1"/>
  <c r="D11" i="2"/>
  <c r="E11" i="2" s="1"/>
  <c r="D15" i="2"/>
  <c r="E15" i="2" s="1"/>
  <c r="D4" i="2"/>
  <c r="E4" i="2" s="1"/>
  <c r="D24" i="2"/>
  <c r="E24" i="2" s="1"/>
  <c r="D19" i="2"/>
  <c r="E19" i="2" s="1"/>
  <c r="D8" i="2"/>
  <c r="E8" i="2" s="1"/>
  <c r="D7" i="2"/>
  <c r="E7" i="2" s="1"/>
  <c r="D26" i="2"/>
  <c r="E26" i="2" s="1"/>
  <c r="D13" i="2"/>
  <c r="E13" i="2" s="1"/>
  <c r="D17" i="2"/>
  <c r="E17" i="2" s="1"/>
  <c r="D23" i="2"/>
  <c r="E23" i="2" s="1"/>
  <c r="D21" i="2"/>
  <c r="E21" i="2" s="1"/>
  <c r="D10" i="2"/>
  <c r="E10" i="2" s="1"/>
  <c r="D3" i="2"/>
  <c r="E3" i="2" s="1"/>
  <c r="D14" i="2"/>
  <c r="E14" i="2" s="1"/>
  <c r="D5" i="2"/>
  <c r="E5" i="2" s="1"/>
  <c r="D6" i="2"/>
  <c r="E6" i="2" s="1"/>
  <c r="D20" i="2"/>
  <c r="E20" i="2" s="1"/>
  <c r="D27" i="2"/>
  <c r="E27" i="2" s="1"/>
</calcChain>
</file>

<file path=xl/sharedStrings.xml><?xml version="1.0" encoding="utf-8"?>
<sst xmlns="http://schemas.openxmlformats.org/spreadsheetml/2006/main" count="180" uniqueCount="117">
  <si>
    <t>Gang Name</t>
  </si>
  <si>
    <t>Player</t>
  </si>
  <si>
    <t>Alignment</t>
  </si>
  <si>
    <t>Chain Town Reds</t>
  </si>
  <si>
    <t>The Sorrows</t>
  </si>
  <si>
    <t>Racket</t>
  </si>
  <si>
    <t>Linked Rackets</t>
  </si>
  <si>
    <t>Gang Owner</t>
  </si>
  <si>
    <t># of Linked Rackets</t>
  </si>
  <si>
    <t>Current Boon</t>
  </si>
  <si>
    <t>Boon</t>
  </si>
  <si>
    <t>Boon +1</t>
  </si>
  <si>
    <t>Boon +2</t>
  </si>
  <si>
    <t>Link 1</t>
  </si>
  <si>
    <t>Link 2</t>
  </si>
  <si>
    <t>Link 3</t>
  </si>
  <si>
    <t>Link 4</t>
  </si>
  <si>
    <t>Link 5</t>
  </si>
  <si>
    <t>Link 6</t>
  </si>
  <si>
    <t>COUNT Link 1</t>
  </si>
  <si>
    <t>COUNT Link 2</t>
  </si>
  <si>
    <t>COUNT Link 3</t>
  </si>
  <si>
    <t>COUNT Link 4</t>
  </si>
  <si>
    <t>COUNT Link 5</t>
  </si>
  <si>
    <t>COUNT Link 6</t>
  </si>
  <si>
    <t>Narco-Distribution</t>
  </si>
  <si>
    <t>💰 Income: 2D6*10
⭐ Special Chem-synth, Medicae Kit, Stimm-slug Stash, Gas and Toxin weapons are common</t>
  </si>
  <si>
    <t>💰 Income: 3D6*10
⭐ Special Chem-synth, Medicae Kit, Stimm-slug Stash, Gas and Toxin weapons are common</t>
  </si>
  <si>
    <t>Out-Hive Smuggling Routes</t>
  </si>
  <si>
    <t>Ghast Prospecting</t>
  </si>
  <si>
    <t>The Cold Trade</t>
  </si>
  <si>
    <t>⚔ Equipment: One member of the gang may have a single item from the Xenos Weapons section of the Black Market for free</t>
  </si>
  <si>
    <t>💰 Income: D6*10
⚔ Equipment: One member of the gang may have a single item from the Xenos Weapons section of the Black Market for free</t>
  </si>
  <si>
    <t>💰 Income: 2D6*10
⚔ Equipment: One member of the gang may have a single item from the Xenos Weapons section of the Black Market for free</t>
  </si>
  <si>
    <t>Spire Patronage</t>
  </si>
  <si>
    <t>💰 Income: D6*10</t>
  </si>
  <si>
    <t>💰 Income: 2D6*10</t>
  </si>
  <si>
    <t>💰 Income: 3D6*10</t>
  </si>
  <si>
    <t>⚔ Equipment: three fighters gang a dose of Ghast each battle for free</t>
  </si>
  <si>
    <t>💰 Income: 2D6*10
⚔ Equipment: three fighters gang a dose of Ghast each battle for free</t>
  </si>
  <si>
    <t>💰 Income: 4D6*10
⚔ Equipment: three fighters gang a dose of Ghast each battle for free</t>
  </si>
  <si>
    <t>Caravan Route Control</t>
  </si>
  <si>
    <t>Life Coin Exchange</t>
  </si>
  <si>
    <t>🤝 Recruit: Whilst it controls this Racket, the gang may recruit two Hive Scum or one Bounty Hunter Hired Gun for free, including their equipment, prior to every battle</t>
  </si>
  <si>
    <t>💰 Income: D6*10
🤝 Recruit: Whilst it controls this Racket, the gang may recruit two Hive Scum or one Bounty Hunter Hired Gun for free, including their equipment, prior to every battle</t>
  </si>
  <si>
    <t>💰 Income: D6*10
⭐ Special All fighters in the gang gain the Fearsome skill.
🤝 Recruit: Whilst it controls this Racket, the gang may recruit two Hive Scum or one Bounty Hunter Hired Gun for free, including their equipment, prior to every battle</t>
  </si>
  <si>
    <t>Whisper Brokers</t>
  </si>
  <si>
    <t>Corpse Guild Bond</t>
  </si>
  <si>
    <t>Xenos Beast Trafficking</t>
  </si>
  <si>
    <t>Blood Pits</t>
  </si>
  <si>
    <t>Peddlers of Forbidden Lore</t>
  </si>
  <si>
    <t>Slave Guild Bond</t>
  </si>
  <si>
    <t>Promethium Guild Bond</t>
  </si>
  <si>
    <t>Guild of Coin Bond</t>
  </si>
  <si>
    <t>Water Guild Bond</t>
  </si>
  <si>
    <t>Archaeotech Auctioning</t>
  </si>
  <si>
    <t>Proxies of the Omnissiah</t>
  </si>
  <si>
    <t>Witch Seeking</t>
  </si>
  <si>
    <t>Redemptionist Backers</t>
  </si>
  <si>
    <t>Gambling Empire</t>
  </si>
  <si>
    <t>Bullet Cutting</t>
  </si>
  <si>
    <t>Settlement Protection</t>
  </si>
  <si>
    <t>Wyrd Trade</t>
  </si>
  <si>
    <t>Production Skimming</t>
  </si>
  <si>
    <t>The Resurrection Game</t>
  </si>
  <si>
    <t>🤝 Recruit: The gang may recruit up to two Hive Scum including equipment in the pre-battle</t>
  </si>
  <si>
    <t>💰 Income: the player of the gange that controls the racket chooses a suit of cards and then draws a card from a shuffled deck. If they draw a card from the suit, they earn the value of the card (Jack 11, Queen 12, King 13)*10 credits. If they draw a card of the same color, it's the card value *5. Any other suit is no income.</t>
  </si>
  <si>
    <t>💰 Income: D6*10
🤝 Recruit: The gang gains one Hanger-on of their choice for free.</t>
  </si>
  <si>
    <t>💰 Income: 2D6*10
🤝 Recruit: The gang gains one Hanger-on of their choice for free.</t>
  </si>
  <si>
    <t>💰 Income: 3D6*10
🤝 Recruit: The gang gains one Hanger-on of their choice for free.</t>
  </si>
  <si>
    <t>💰 Income: D6*10 
⭐ Special: Chem-synth, Medicae Kit, Stimm-slug Stash, Gas and Toxin weapons are common</t>
  </si>
  <si>
    <t>⭐ Special: choose an additional D3 Tactics cards in the pre-battle sequence</t>
  </si>
  <si>
    <t>⭐ Special: choose an additional D3 Tactics cards in the pre-battle sequence
⭐ Special: When challenged, the gang may choose which racket is at stake</t>
  </si>
  <si>
    <t>⭐ Special: choose an additional D3 Tactics cards in the pre-battle sequence
⭐ Special: When challenged, the gang may choose which racket is at stake
⭐ Special: When challenged for a racket the gang controls, make an Intelligence Check for the Leader. If passed, the gang may choose to play the Ambush scenario as the attacker</t>
  </si>
  <si>
    <t>⭐ Special: This Racket may only be controlled by a Law Abiding Gang. If it is claimed by an Outlaw Gang it is converted into a Wyrd Trade Racket
⭐ Special: All fighters may add the Shock trait to one of their weapons that has the Melee trait for free</t>
  </si>
  <si>
    <t>⭐ Special: This Racket may only be controlled by a Law Abiding Gang. If it is claimed by an Outlaw Gang it is converted into a Wyrd Trade Racket
⭐ Special: All fighters may add the Shock trait to one of their weapons that has the Melee trait for free
💰 Income: The gang gains double the bounty for any fighter that is a psycher, even temporarily</t>
  </si>
  <si>
    <t>⭐ Special: This Racket may only be controlled by a Law Abiding Gang. If it is claimed by an Outlaw Gang it is converted into a Wyrd Trade Racket
⭐ Special: All fighters may add the Shock trait to one of their weapons that has the Melee trait for free
💰 Income: The gang gains double the bounty for any fighter that is a psycher, even temporarily
💰 Income: The gang leader may make an intelligence test when claim a bounty. If successful, they identify a witch and gain double the bounty for them</t>
  </si>
  <si>
    <t>⭐ Special: Cannot be claimed by Helot Cults, Genestealer Cults, or Corpse Grinder Cults.
⭐ Special: The gang may reroll failed ammo checks for weapons with the Blaze trait.</t>
  </si>
  <si>
    <t>💰 Income: D6*10
⭐ Special: Cannot be claimed by Helot Cults, Genestealer Cults, or Corpse Grinder Cults.
⭐ Special: The gang may reroll failed ammo checks for weapons with the Blaze trait.</t>
  </si>
  <si>
    <t>💰 Income: 2D6*10
⭐ Special: Cannot be claimed by Helot Cults, Genestealer Cults, or Corpse Grinder Cults.
⭐ Special: The gang may reroll failed ammo checks for weapons with the Blaze trait.</t>
  </si>
  <si>
    <t>⭐ Special: Fighters in the gang may reroll all failed ammo checks. Additionally, all bionics are treated as common</t>
  </si>
  <si>
    <t>💰 Income: D6*10
⭐ Special: Fighters in the gang may reroll all failed ammo checks. Additionally, all bionics are treated as common</t>
  </si>
  <si>
    <t>💰 Income: D6*10
⭐ Special: Fighters in the gang may reroll all failed ammo checks. Additionally, all bionics are treated as common
⭐ Special: All fighters may add either the Shock trait or the Seismic trait to one of their weapons for free. These weapons also gain the Unstable trait.</t>
  </si>
  <si>
    <t>💰 Income: the player of the gange that controls the racket chooses a suit of cards and then draws a card from a shuffled deck. If they draw a card from the suit, they earn the value of the card (Jack 11, Queen 12, King 13)*10 credits. If they draw a card of the same color, it's the card value *5. Any other suit is no income.
⭐ Special: The gang's player may nominate a single enemy fighter (but not a leader or champion) at the start of the battle. The nominated fighter misses the battle.</t>
  </si>
  <si>
    <t>🤝 Recruit: The gang may recruit up to two Hive Scum including equipment in the pre-battle
⭐ Special: As a post-battle action a leader or champion may fight in the pits. Make a WS check with a -1 modifier. If passed, they permanently gain one Combat or Brawn skill. If failed, nothing happens. On a 1, they suffer a lasting injury roll.</t>
  </si>
  <si>
    <t>💰 Income: 2D6*10
🤝 Recruit: The gang may recruit up to two Hive Scum including equipment in the pre-battle
⭐ Special: As a post-battle action a leader or champion may fight in the pits. Make a WS check with a -1 modifier. If passed, they permanently gain one Combat or Brawn skill. If failed, nothing happens. On a 1, they suffer a lasting injury roll.</t>
  </si>
  <si>
    <t>⭐ Special: The gang may ignore one Critical Injury or Memorable Death result on the lasting injury table per battle. When these results are roll, the fighter simply goes into recovery.</t>
  </si>
  <si>
    <t>💰 Income: 2D6*10
⭐ Special: The gang may ignore one Critical Injury or Memorable Death result on the lasting injury table per battle. When these results are roll, the fighter simply goes into recovery.</t>
  </si>
  <si>
    <t>💰 Income: 2D6*10
⭐ Special: The gang may ignore one Critical Injury or Memorable Death result on the lasting injury table per battle. When these results are roll, the fighter simply goes into recovery.
⭐ Special: Any gang in the campaign may pay the gang controlling this racket to return a dead fighter from the grave. This costs the original value (including equipment) +100 credits. Roll 2D6: on a 7-12 the fighter returns with the Fearsome Skill. On a 3-6 the fighter is returned with the Fearsome skill and -1 Toughness. On a 2 the resurrection fails.</t>
  </si>
  <si>
    <t>⭐ Special: The gang may reroll the dice when determining priority</t>
  </si>
  <si>
    <t>💰 Income: 2D6*10
⭐ Special: The gang may reroll the dice when determining priority</t>
  </si>
  <si>
    <t>💰 Income: 2D6*10
⭐ Special: The gang may reroll the dice when determining priority
⭐ Special: All leaders and Champions in the gang gain an unmodified 4+ saving throw.</t>
  </si>
  <si>
    <t>⚔ Equipment: the gang leader may be equipped with a Grapplehawk or Grynx Cat for free</t>
  </si>
  <si>
    <t>💰 Income: D6*10
⚔ Equipment: the gang leader may be equipped with a Grapplehawk or Grynx Cat for free</t>
  </si>
  <si>
    <t>💰 Income: 2D6*10
⚔ Equipment: the gang leader may be equipped with a Grapplehawk or Grynx Cat for free</t>
  </si>
  <si>
    <t>⚔ Equipment: One member of the gang may have a single item from the Imperial Weapons section of the Black Market for free</t>
  </si>
  <si>
    <t>💰 Income: 3D6*10. However, if a double is rolled, they gain nothing.
⚔ Equipment: One member of the gang may have a single item from the Imperial Weapons section of the Black Market for free</t>
  </si>
  <si>
    <t>💰 Income: 4D6*10. However, if a double is rolled, they gain nothing.
⚔ Equipment: One member of the gang may have a single item from the Imperial Weapons section of the Black Market for free</t>
  </si>
  <si>
    <t>💰 Income: 2D6*10
⚔ Equipment: All leaders and champions may have one of the following for free: Gold-plated gun, Exotic Furs, Opulent Jewelry, Uphive Raiments.</t>
  </si>
  <si>
    <t>💰 Income: 2D6*10
⚔ Equipment: All leaders and champions may have one of the following for free: Gold-plated gun, Exotic Furs, Opulent Jewelry, Uphive Raiments.
⚔ Equipment: The gang leader gains a Caryatid for free. It will not leave if the gang loses Reputation.</t>
  </si>
  <si>
    <t>⭐ Special: all fighters reroll failed ammo checks.
⚔ Equipment: Treat all items from the trading post or black market that are Rarity 9 or below as common.</t>
  </si>
  <si>
    <t>💰 Income: D6*10
⭐ Special: all fighters reroll failed ammo checks.
⚔ Equipment: Treat all items from the trading post or black market that are Rarity 9 or below as common.</t>
  </si>
  <si>
    <t>💰 Income: 2D6*10
⭐ Special: all fighters reroll failed ammo checks.
⚔ Equipment: Treat all items from the trading post or black market that are Rarity 9 or below as common.</t>
  </si>
  <si>
    <t>⚔ Equipment: The gang treats Ghast as a common item</t>
  </si>
  <si>
    <t>💰 Income: 2D6*10
⚔ Equipment: The gang treats Ghast as a common item</t>
  </si>
  <si>
    <t>💰 Income: 3D6*10
⚔ Equipment: The gang treats Ghast as a common item</t>
  </si>
  <si>
    <t>⭐ Special: if the gang is law abiding, it forms an automatic alliance with the Corpse Guild and may always add Guild Representatives to a crew. 
Alternatively, the gang may recruit one Bounty Hunter and up to two Hive Scum for free including equipment during pre-battle.</t>
  </si>
  <si>
    <t>💰 Income: D6*10. The result of the roll is increased by 1 for every other racket the gang controls
⭐ Special: if the gang is law abiding, it forms an automatic alliance with the Corpse Guild and may always add Guild Representatives to a crew. 
Alternatively, the gang may recruit one Bounty Hunter and up to two Hive Scum for free including equipment during pre-battle.</t>
  </si>
  <si>
    <t>⭐ Special: if the gang is law abiding, it forms an automatic alliance with the Slave Guild and may always add Guild Representatives to a crew. 
Alternatively, the gang may recruit one Bounty Hunter and up to two Hive Scum for free including equipment during pre-battle.</t>
  </si>
  <si>
    <t>💰 Income: D6*10. The result of the roll is increased by 1 for every other racket the gang controls
⭐ Special: if the gang is law abiding, it forms an automatic alliance with the Slave Guild and may always add Guild Representatives to a crew. 
Alternatively, the gang may recruit one Bounty Hunter and up to two Hive Scum for free including equipment during pre-battle.</t>
  </si>
  <si>
    <t>⭐ Special: if the gang is law abiding, it forms an automatic alliance with the Promethium Guild and may always add Guild Representatives to a crew. 
Alternatively, the gang may recruit one Bounty Hunter and up to two Hive Scum for free including equipment during pre-battle.</t>
  </si>
  <si>
    <t>💰 Income: D6*10. The result of the roll is increased by 1 for every other racket the gang controls
⭐ Special: if the gang is law abiding, it forms an automatic alliance with the Promethium Guild and may always add Guild Representatives to a crew. 
Alternatively, the gang may recruit one Bounty Hunter and up to two Hive Scum for free including equipment during pre-battle.</t>
  </si>
  <si>
    <t>⭐ Special: if the gang is law abiding, it forms an automatic alliance with the Guild of Coin and may always add Guild Representatives to a crew. 
Alternatively, the gang may recruit one Bounty Hunter and up to two Hive Scum for free including equipment during pre-battle.</t>
  </si>
  <si>
    <t>💰 Income: D6*10. The result of the roll is increased by 1 for every other racket the gang controls
⭐ Special: if the gang is law abiding, it forms an automatic alliance with the Guild of Coin and may always add Guild Representatives to a crew. 
Alternatively, the gang may recruit one Bounty Hunter and up to two Hive Scum for free including equipment during pre-battle.</t>
  </si>
  <si>
    <t>⭐ Special: if the gang is law abiding, it forms an automatic alliance with the Water Guild and may always add Guild Representatives to a crew. 
Alternatively, the gang may recruit one Bounty Hunter and up to two Hive Scum for free including equipment during pre-battle.</t>
  </si>
  <si>
    <t>💰 Income: D6*10. The result of the roll is increased by 1 for every other racket the gang controls
⭐ Special: if the gang is law abiding, it forms an automatic alliance with the Water Guild and may always add Guild Representatives to a crew. 
Alternatively, the gang may recruit one Bounty Hunter and up to two Hive Scum for free including equipment during pre-battle.</t>
  </si>
  <si>
    <t>Example Gang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</si>
</sst>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21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2E0D75-4548-40AF-B031-8F8BC0A1C4BD}" name="Table1" displayName="Table1" ref="A1:T27" totalsRowShown="0" dataDxfId="20">
  <autoFilter ref="A1:T27" xr:uid="{C9D046C4-70BB-4073-9888-C1C07BB96961}"/>
  <sortState xmlns:xlrd2="http://schemas.microsoft.com/office/spreadsheetml/2017/richdata2" ref="A2:T27">
    <sortCondition ref="C1:C27"/>
  </sortState>
  <tableColumns count="20">
    <tableColumn id="1" xr3:uid="{868FF66D-6CA2-4192-9BA6-9693C8E08F81}" name="Racket" dataDxfId="19"/>
    <tableColumn id="2" xr3:uid="{17C5C3A9-007A-4DDB-923F-AF6D44C908DD}" name="Linked Rackets" dataDxfId="18">
      <calculatedColumnFormula>_xlfn.TEXTJOIN("
",TRUE,Table1[[#This Row],[Link 1]:[Link 6]])</calculatedColumnFormula>
    </tableColumn>
    <tableColumn id="3" xr3:uid="{33CDAD1A-8A01-484A-971B-DA4D06775817}" name="Gang Owner" dataDxfId="17"/>
    <tableColumn id="4" xr3:uid="{134E1F11-0CE8-42B9-B55A-72AC33EB724D}" name="# of Linked Rackets" dataDxfId="16">
      <calculatedColumnFormula>SUM(Table1[[#This Row],[COUNT Link 1]:[COUNT Link 6]])</calculatedColumnFormula>
    </tableColumn>
    <tableColumn id="8" xr3:uid="{167748A3-5F6E-47EF-B580-ADCCA0444270}" name="Current Boon" dataDxfId="15">
      <calculatedColumnFormula>IF(Table1[[#This Row],['# of Linked Rackets]]=0,Table1[[#This Row],[Boon]],IF(Table1[[#This Row],['# of Linked Rackets]]=1,Table1[[#This Row],[Boon +1]],IF(Table1[[#This Row],['# of Linked Rackets]]=2,Table1[[#This Row],[Boon +2]],0)))</calculatedColumnFormula>
    </tableColumn>
    <tableColumn id="5" xr3:uid="{71008DB1-8B67-4D37-932C-F2AA7709519A}" name="Boon" dataDxfId="14"/>
    <tableColumn id="6" xr3:uid="{6DB39C4D-5647-46B3-BF32-6972E301B2F0}" name="Boon +1" dataDxfId="13"/>
    <tableColumn id="7" xr3:uid="{6CB83EC8-BA26-426D-86B2-9582183F92E2}" name="Boon +2" dataDxfId="12"/>
    <tableColumn id="9" xr3:uid="{4313C597-8E46-4592-8326-86C5C6D92880}" name="Link 1" dataDxfId="11"/>
    <tableColumn id="10" xr3:uid="{BB37F008-8905-48E9-9CE8-6847F72206B7}" name="Link 2" dataDxfId="10"/>
    <tableColumn id="12" xr3:uid="{B81BF729-99EE-498A-B26C-0CACC2BD4347}" name="Link 3" dataDxfId="9"/>
    <tableColumn id="13" xr3:uid="{AC7A3215-4638-49D1-BD71-40E7D0386B2D}" name="Link 4" dataDxfId="8"/>
    <tableColumn id="14" xr3:uid="{0C775E92-5484-4DEA-9A5C-213E056C6B74}" name="Link 5" dataDxfId="7"/>
    <tableColumn id="15" xr3:uid="{08799AFB-0361-43DA-B035-3E34C23C2870}" name="Link 6" dataDxfId="6"/>
    <tableColumn id="11" xr3:uid="{90F6F8DB-BC0D-4605-835B-7AEAB52A7DB7}" name="COUNT Link 1" dataDxfId="5">
      <calculatedColumnFormula>COUNTIFS(Table1[Racket],Table1[[#This Row],[Link 1]],Table1[Gang Owner],Table1[[#This Row],[Gang Owner]])</calculatedColumnFormula>
    </tableColumn>
    <tableColumn id="18" xr3:uid="{E627077C-51B5-4B13-9ACF-D6FCB655AEF8}" name="COUNT Link 2" dataDxfId="4">
      <calculatedColumnFormula>COUNTIFS(Table1[Racket],Table1[[#This Row],[Link 2]],Table1[Gang Owner],Table1[[#This Row],[Gang Owner]])</calculatedColumnFormula>
    </tableColumn>
    <tableColumn id="19" xr3:uid="{7D5AF1CB-8E82-4324-BD55-D37B6201D23F}" name="COUNT Link 3" dataDxfId="3">
      <calculatedColumnFormula>COUNTIFS(Table1[Racket],Table1[[#This Row],[Link 3]],Table1[Gang Owner],Table1[[#This Row],[Gang Owner]])</calculatedColumnFormula>
    </tableColumn>
    <tableColumn id="20" xr3:uid="{D2A9936F-D311-44B3-9CC3-2483F50E094A}" name="COUNT Link 4" dataDxfId="2">
      <calculatedColumnFormula>COUNTIFS(Table1[Racket],Table1[[#This Row],[Link 4]],Table1[Gang Owner],Table1[[#This Row],[Gang Owner]])</calculatedColumnFormula>
    </tableColumn>
    <tableColumn id="21" xr3:uid="{28D6241A-2EE0-4A50-9BC5-6D645F2F37FF}" name="COUNT Link 5" dataDxfId="1">
      <calculatedColumnFormula>COUNTIFS(Table1[Racket],Table1[[#This Row],[Link 5]],Table1[Gang Owner],Table1[[#This Row],[Gang Owner]])</calculatedColumnFormula>
    </tableColumn>
    <tableColumn id="22" xr3:uid="{86719A22-7788-4E98-8855-4F51EFD099F7}" name="COUNT Link 6" dataDxfId="0">
      <calculatedColumnFormula>COUNTIFS(Table1[Racket],Table1[[#This Row],[Link 6]],Table1[Gang Owner],Table1[[#This Row],[Gang Owner]])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17DED09-9BA0-4607-8706-36DF431DB23D}" name="Table2" displayName="Table2" ref="A1:C4" totalsRowShown="0">
  <autoFilter ref="A1:C4" xr:uid="{B70D272C-69B8-4822-A9B0-8DC740E0D031}"/>
  <tableColumns count="3">
    <tableColumn id="1" xr3:uid="{27AF77CE-CF28-41D7-BB8C-9B033CF8118A}" name="Gang Name"/>
    <tableColumn id="2" xr3:uid="{50235866-E11A-414F-9485-B8FEE050655B}" name="Player"/>
    <tableColumn id="3" xr3:uid="{3C2D5245-4D4E-42EC-8612-B1C287F63BE3}" name="Alignm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E685-EB18-4438-9573-0E93FF015376}">
  <dimension ref="A1:T27"/>
  <sheetViews>
    <sheetView tabSelected="1" zoomScale="80" zoomScaleNormal="80" workbookViewId="0">
      <pane ySplit="1" topLeftCell="A2" activePane="bottomLeft" state="frozen"/>
      <selection pane="bottomLeft" activeCell="B18" sqref="B18"/>
    </sheetView>
  </sheetViews>
  <sheetFormatPr defaultColWidth="9.140625" defaultRowHeight="15" x14ac:dyDescent="0.25"/>
  <cols>
    <col min="1" max="1" width="23.7109375" customWidth="1"/>
    <col min="2" max="2" width="26.28515625" customWidth="1"/>
    <col min="3" max="3" width="14.140625" customWidth="1"/>
    <col min="4" max="4" width="20.28515625" customWidth="1"/>
    <col min="5" max="5" width="63" style="3" customWidth="1"/>
    <col min="6" max="6" width="47.85546875" hidden="1" customWidth="1"/>
    <col min="7" max="7" width="32" hidden="1" customWidth="1"/>
    <col min="8" max="8" width="42.85546875" hidden="1" customWidth="1"/>
    <col min="9" max="9" width="17.5703125" hidden="1" customWidth="1"/>
    <col min="10" max="10" width="18" hidden="1" customWidth="1"/>
    <col min="11" max="11" width="16" hidden="1" customWidth="1"/>
    <col min="12" max="12" width="18" hidden="1" customWidth="1"/>
    <col min="13" max="13" width="17.7109375" hidden="1" customWidth="1"/>
    <col min="14" max="14" width="16.7109375" hidden="1" customWidth="1"/>
    <col min="15" max="17" width="15.140625" hidden="1" customWidth="1"/>
    <col min="18" max="18" width="9.140625" hidden="1" customWidth="1"/>
    <col min="19" max="19" width="15.28515625" hidden="1" customWidth="1"/>
    <col min="20" max="20" width="9.140625" hidden="1" customWidth="1"/>
  </cols>
  <sheetData>
    <row r="1" spans="1:20" x14ac:dyDescent="0.25">
      <c r="A1" t="s">
        <v>5</v>
      </c>
      <c r="B1" t="s">
        <v>6</v>
      </c>
      <c r="C1" t="s">
        <v>7</v>
      </c>
      <c r="D1" t="s">
        <v>8</v>
      </c>
      <c r="E1" s="3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</row>
    <row r="2" spans="1:20" s="1" customFormat="1" ht="75" x14ac:dyDescent="0.25">
      <c r="A2" s="1" t="s">
        <v>30</v>
      </c>
      <c r="B2" s="1" t="str">
        <f>_xlfn.TEXTJOIN("
",TRUE,Table1[[#This Row],[Link 1]:[Link 6]])</f>
        <v>Out-Hive Smuggling Routes
Spire Patronage</v>
      </c>
      <c r="D2" s="1">
        <f>SUM(Table1[[#This Row],[COUNT Link 1]:[COUNT Link 6]])</f>
        <v>0</v>
      </c>
      <c r="E2" s="4" t="str">
        <f>IF(Table1[[#This Row],['# of Linked Rackets]]=0,Table1[[#This Row],[Boon]],IF(Table1[[#This Row],['# of Linked Rackets]]=1,Table1[[#This Row],[Boon +1]],IF(Table1[[#This Row],['# of Linked Rackets]]=2,Table1[[#This Row],[Boon +2]],0)))</f>
        <v>⚔ Equipment: One member of the gang may have a single item from the Xenos Weapons section of the Black Market for free</v>
      </c>
      <c r="F2" s="2" t="s">
        <v>31</v>
      </c>
      <c r="G2" s="2" t="s">
        <v>32</v>
      </c>
      <c r="H2" s="2" t="s">
        <v>33</v>
      </c>
      <c r="I2" s="1" t="s">
        <v>28</v>
      </c>
      <c r="J2" s="1" t="s">
        <v>34</v>
      </c>
      <c r="O2" s="1">
        <f>COUNTIFS(Table1[Racket],Table1[[#This Row],[Link 1]],Table1[Gang Owner],Table1[[#This Row],[Gang Owner]])</f>
        <v>0</v>
      </c>
      <c r="P2" s="1">
        <f>COUNTIFS(Table1[Racket],Table1[[#This Row],[Link 2]],Table1[Gang Owner],Table1[[#This Row],[Gang Owner]])</f>
        <v>0</v>
      </c>
      <c r="Q2" s="1">
        <f>COUNTIFS(Table1[Racket],Table1[[#This Row],[Link 3]],Table1[Gang Owner],Table1[[#This Row],[Gang Owner]])</f>
        <v>0</v>
      </c>
      <c r="R2" s="1">
        <f>COUNTIFS(Table1[Racket],Table1[[#This Row],[Link 4]],Table1[Gang Owner],Table1[[#This Row],[Gang Owner]])</f>
        <v>0</v>
      </c>
      <c r="S2" s="1">
        <f>COUNTIFS(Table1[Racket],Table1[[#This Row],[Link 5]],Table1[Gang Owner],Table1[[#This Row],[Gang Owner]])</f>
        <v>0</v>
      </c>
      <c r="T2" s="1">
        <f>COUNTIFS(Table1[Racket],Table1[[#This Row],[Link 6]],Table1[Gang Owner],Table1[[#This Row],[Gang Owner]])</f>
        <v>0</v>
      </c>
    </row>
    <row r="3" spans="1:20" ht="60" x14ac:dyDescent="0.25">
      <c r="A3" s="1" t="s">
        <v>48</v>
      </c>
      <c r="B3" s="1" t="str">
        <f>_xlfn.TEXTJOIN("
",TRUE,Table1[[#This Row],[Link 1]:[Link 6]])</f>
        <v>Out-Hive Smuggling Routes
Blood Pits</v>
      </c>
      <c r="C3" s="1"/>
      <c r="D3" s="1">
        <f>SUM(Table1[[#This Row],[COUNT Link 1]:[COUNT Link 6]])</f>
        <v>0</v>
      </c>
      <c r="E3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⚔ Equipment: the gang leader may be equipped with a Grapplehawk or Grynx Cat for free</v>
      </c>
      <c r="F3" s="1" t="s">
        <v>92</v>
      </c>
      <c r="G3" s="1" t="s">
        <v>93</v>
      </c>
      <c r="H3" s="1" t="s">
        <v>94</v>
      </c>
      <c r="I3" s="1" t="s">
        <v>28</v>
      </c>
      <c r="J3" s="1" t="s">
        <v>49</v>
      </c>
      <c r="K3" s="1"/>
      <c r="L3" s="1"/>
      <c r="M3" s="1"/>
      <c r="N3" s="1"/>
      <c r="O3" s="2">
        <f>COUNTIFS(Table1[Racket],Table1[[#This Row],[Link 1]],Table1[Gang Owner],Table1[[#This Row],[Gang Owner]])</f>
        <v>0</v>
      </c>
      <c r="P3" s="1">
        <f>COUNTIFS(Table1[Racket],Table1[[#This Row],[Link 2]],Table1[Gang Owner],Table1[[#This Row],[Gang Owner]])</f>
        <v>0</v>
      </c>
      <c r="Q3" s="1">
        <f>COUNTIFS(Table1[Racket],Table1[[#This Row],[Link 3]],Table1[Gang Owner],Table1[[#This Row],[Gang Owner]])</f>
        <v>0</v>
      </c>
      <c r="R3" s="1">
        <f>COUNTIFS(Table1[Racket],Table1[[#This Row],[Link 4]],Table1[Gang Owner],Table1[[#This Row],[Gang Owner]])</f>
        <v>0</v>
      </c>
      <c r="S3" s="1">
        <f>COUNTIFS(Table1[Racket],Table1[[#This Row],[Link 5]],Table1[Gang Owner],Table1[[#This Row],[Gang Owner]])</f>
        <v>0</v>
      </c>
      <c r="T3" s="1">
        <f>COUNTIFS(Table1[Racket],Table1[[#This Row],[Link 6]],Table1[Gang Owner],Table1[[#This Row],[Gang Owner]])</f>
        <v>0</v>
      </c>
    </row>
    <row r="4" spans="1:20" ht="120" x14ac:dyDescent="0.25">
      <c r="A4" s="1" t="s">
        <v>34</v>
      </c>
      <c r="B4" s="1" t="str">
        <f>_xlfn.TEXTJOIN("
",TRUE,Table1[[#This Row],[Link 1]:[Link 6]])</f>
        <v>Proxies of the Omnissiah
Blood Pits</v>
      </c>
      <c r="C4" s="1"/>
      <c r="D4" s="1">
        <f>SUM(Table1[[#This Row],[COUNT Link 1]:[COUNT Link 6]])</f>
        <v>0</v>
      </c>
      <c r="E4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2D6*10</v>
      </c>
      <c r="F4" s="1" t="s">
        <v>36</v>
      </c>
      <c r="G4" s="1" t="s">
        <v>98</v>
      </c>
      <c r="H4" s="1" t="s">
        <v>99</v>
      </c>
      <c r="I4" s="1" t="s">
        <v>56</v>
      </c>
      <c r="J4" s="1" t="s">
        <v>49</v>
      </c>
      <c r="K4" s="1"/>
      <c r="L4" s="1"/>
      <c r="M4" s="1"/>
      <c r="N4" s="1"/>
      <c r="O4" s="2">
        <f>COUNTIFS(Table1[Racket],Table1[[#This Row],[Link 1]],Table1[Gang Owner],Table1[[#This Row],[Gang Owner]])</f>
        <v>0</v>
      </c>
      <c r="P4" s="1">
        <f>COUNTIFS(Table1[Racket],Table1[[#This Row],[Link 2]],Table1[Gang Owner],Table1[[#This Row],[Gang Owner]])</f>
        <v>0</v>
      </c>
      <c r="Q4" s="1">
        <f>COUNTIFS(Table1[Racket],Table1[[#This Row],[Link 3]],Table1[Gang Owner],Table1[[#This Row],[Gang Owner]])</f>
        <v>0</v>
      </c>
      <c r="R4" s="1">
        <f>COUNTIFS(Table1[Racket],Table1[[#This Row],[Link 4]],Table1[Gang Owner],Table1[[#This Row],[Gang Owner]])</f>
        <v>0</v>
      </c>
      <c r="S4" s="1">
        <f>COUNTIFS(Table1[Racket],Table1[[#This Row],[Link 5]],Table1[Gang Owner],Table1[[#This Row],[Gang Owner]])</f>
        <v>0</v>
      </c>
      <c r="T4" s="1">
        <f>COUNTIFS(Table1[Racket],Table1[[#This Row],[Link 6]],Table1[Gang Owner],Table1[[#This Row],[Gang Owner]])</f>
        <v>0</v>
      </c>
    </row>
    <row r="5" spans="1:20" ht="165" x14ac:dyDescent="0.25">
      <c r="A5" s="1" t="s">
        <v>49</v>
      </c>
      <c r="B5" s="1" t="str">
        <f>_xlfn.TEXTJOIN("
",TRUE,Table1[[#This Row],[Link 1]:[Link 6]])</f>
        <v>Slave Guild Bond
Xenos Beast Trafficking</v>
      </c>
      <c r="C5" s="1"/>
      <c r="D5" s="1">
        <f>SUM(Table1[[#This Row],[COUNT Link 1]:[COUNT Link 6]])</f>
        <v>0</v>
      </c>
      <c r="E5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🤝 Recruit: The gang may recruit up to two Hive Scum including equipment in the pre-battle</v>
      </c>
      <c r="F5" s="1" t="s">
        <v>65</v>
      </c>
      <c r="G5" s="1" t="s">
        <v>84</v>
      </c>
      <c r="H5" s="1" t="s">
        <v>85</v>
      </c>
      <c r="I5" s="1" t="s">
        <v>51</v>
      </c>
      <c r="J5" s="1" t="s">
        <v>48</v>
      </c>
      <c r="K5" s="1"/>
      <c r="L5" s="1"/>
      <c r="M5" s="1"/>
      <c r="N5" s="1"/>
      <c r="O5" s="2">
        <f>COUNTIFS(Table1[Racket],Table1[[#This Row],[Link 1]],Table1[Gang Owner],Table1[[#This Row],[Gang Owner]])</f>
        <v>0</v>
      </c>
      <c r="P5" s="1">
        <f>COUNTIFS(Table1[Racket],Table1[[#This Row],[Link 2]],Table1[Gang Owner],Table1[[#This Row],[Gang Owner]])</f>
        <v>0</v>
      </c>
      <c r="Q5" s="1">
        <f>COUNTIFS(Table1[Racket],Table1[[#This Row],[Link 3]],Table1[Gang Owner],Table1[[#This Row],[Gang Owner]])</f>
        <v>0</v>
      </c>
      <c r="R5" s="1">
        <f>COUNTIFS(Table1[Racket],Table1[[#This Row],[Link 4]],Table1[Gang Owner],Table1[[#This Row],[Gang Owner]])</f>
        <v>0</v>
      </c>
      <c r="S5" s="1">
        <f>COUNTIFS(Table1[Racket],Table1[[#This Row],[Link 5]],Table1[Gang Owner],Table1[[#This Row],[Gang Owner]])</f>
        <v>0</v>
      </c>
      <c r="T5" s="1">
        <f>COUNTIFS(Table1[Racket],Table1[[#This Row],[Link 6]],Table1[Gang Owner],Table1[[#This Row],[Gang Owner]])</f>
        <v>0</v>
      </c>
    </row>
    <row r="6" spans="1:20" ht="30" x14ac:dyDescent="0.25">
      <c r="A6" s="1" t="s">
        <v>41</v>
      </c>
      <c r="B6" s="1" t="str">
        <f>_xlfn.TEXTJOIN("
",TRUE,Table1[[#This Row],[Link 1]:[Link 6]])</f>
        <v>Guild of Coin Bond
The Cold Trade</v>
      </c>
      <c r="C6" s="1"/>
      <c r="D6" s="1">
        <f>SUM(Table1[[#This Row],[COUNT Link 1]:[COUNT Link 6]])</f>
        <v>0</v>
      </c>
      <c r="E6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D6*10</v>
      </c>
      <c r="F6" s="1" t="s">
        <v>35</v>
      </c>
      <c r="G6" s="1" t="s">
        <v>36</v>
      </c>
      <c r="H6" s="1" t="s">
        <v>37</v>
      </c>
      <c r="I6" s="1" t="s">
        <v>53</v>
      </c>
      <c r="J6" s="1" t="s">
        <v>30</v>
      </c>
      <c r="K6" s="1"/>
      <c r="L6" s="1"/>
      <c r="M6" s="1"/>
      <c r="N6" s="1"/>
      <c r="O6" s="2">
        <f>COUNTIFS(Table1[Racket],Table1[[#This Row],[Link 1]],Table1[Gang Owner],Table1[[#This Row],[Gang Owner]])</f>
        <v>0</v>
      </c>
      <c r="P6" s="1">
        <f>COUNTIFS(Table1[Racket],Table1[[#This Row],[Link 2]],Table1[Gang Owner],Table1[[#This Row],[Gang Owner]])</f>
        <v>0</v>
      </c>
      <c r="Q6" s="1">
        <f>COUNTIFS(Table1[Racket],Table1[[#This Row],[Link 3]],Table1[Gang Owner],Table1[[#This Row],[Gang Owner]])</f>
        <v>0</v>
      </c>
      <c r="R6" s="1">
        <f>COUNTIFS(Table1[Racket],Table1[[#This Row],[Link 4]],Table1[Gang Owner],Table1[[#This Row],[Gang Owner]])</f>
        <v>0</v>
      </c>
      <c r="S6" s="1">
        <f>COUNTIFS(Table1[Racket],Table1[[#This Row],[Link 5]],Table1[Gang Owner],Table1[[#This Row],[Gang Owner]])</f>
        <v>0</v>
      </c>
      <c r="T6" s="1">
        <f>COUNTIFS(Table1[Racket],Table1[[#This Row],[Link 6]],Table1[Gang Owner],Table1[[#This Row],[Gang Owner]])</f>
        <v>0</v>
      </c>
    </row>
    <row r="7" spans="1:20" ht="60" x14ac:dyDescent="0.25">
      <c r="A7" s="1" t="s">
        <v>28</v>
      </c>
      <c r="B7" s="1" t="str">
        <f>_xlfn.TEXTJOIN("
",TRUE,Table1[[#This Row],[Link 1]:[Link 6]])</f>
        <v>Ghast Prospecting
The Cold Trade</v>
      </c>
      <c r="C7" s="1"/>
      <c r="D7" s="1">
        <f>SUM(Table1[[#This Row],[COUNT Link 1]:[COUNT Link 6]])</f>
        <v>0</v>
      </c>
      <c r="E7" s="4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D6*10</v>
      </c>
      <c r="F7" s="1" t="s">
        <v>35</v>
      </c>
      <c r="G7" s="1" t="s">
        <v>36</v>
      </c>
      <c r="H7" s="1" t="s">
        <v>37</v>
      </c>
      <c r="I7" s="1" t="s">
        <v>29</v>
      </c>
      <c r="J7" s="1" t="s">
        <v>30</v>
      </c>
      <c r="K7" s="1"/>
      <c r="L7" s="1"/>
      <c r="M7" s="1"/>
      <c r="N7" s="1"/>
      <c r="O7" s="1">
        <f>COUNTIFS(Table1[Racket],Table1[[#This Row],[Link 1]],Table1[Gang Owner],Table1[[#This Row],[Gang Owner]])</f>
        <v>0</v>
      </c>
      <c r="P7" s="1">
        <f>COUNTIFS(Table1[Racket],Table1[[#This Row],[Link 2]],Table1[Gang Owner],Table1[[#This Row],[Gang Owner]])</f>
        <v>0</v>
      </c>
      <c r="Q7" s="1">
        <f>COUNTIFS(Table1[Racket],Table1[[#This Row],[Link 3]],Table1[Gang Owner],Table1[[#This Row],[Gang Owner]])</f>
        <v>0</v>
      </c>
      <c r="R7" s="1">
        <f>COUNTIFS(Table1[Racket],Table1[[#This Row],[Link 4]],Table1[Gang Owner],Table1[[#This Row],[Gang Owner]])</f>
        <v>0</v>
      </c>
      <c r="S7" s="1">
        <f>COUNTIFS(Table1[Racket],Table1[[#This Row],[Link 5]],Table1[Gang Owner],Table1[[#This Row],[Gang Owner]])</f>
        <v>0</v>
      </c>
      <c r="T7" s="1">
        <f>COUNTIFS(Table1[Racket],Table1[[#This Row],[Link 6]],Table1[Gang Owner],Table1[[#This Row],[Gang Owner]])</f>
        <v>0</v>
      </c>
    </row>
    <row r="8" spans="1:20" ht="60" x14ac:dyDescent="0.25">
      <c r="A8" s="1" t="s">
        <v>25</v>
      </c>
      <c r="B8" s="1" t="str">
        <f>_xlfn.TEXTJOIN("
",TRUE,Table1[[#This Row],[Link 1]:[Link 6]])</f>
        <v>Out-Hive Smuggling Routes
Ghast Prospecting</v>
      </c>
      <c r="C8" s="1"/>
      <c r="D8" s="1">
        <f>SUM(Table1[[#This Row],[COUNT Link 1]:[COUNT Link 6]])</f>
        <v>0</v>
      </c>
      <c r="E8" s="4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D6*10 
⭐ Special: Chem-synth, Medicae Kit, Stimm-slug Stash, Gas and Toxin weapons are common</v>
      </c>
      <c r="F8" s="1" t="s">
        <v>70</v>
      </c>
      <c r="G8" s="1" t="s">
        <v>26</v>
      </c>
      <c r="H8" s="1" t="s">
        <v>27</v>
      </c>
      <c r="I8" s="1" t="s">
        <v>28</v>
      </c>
      <c r="J8" s="1" t="s">
        <v>29</v>
      </c>
      <c r="K8" s="1"/>
      <c r="L8" s="1"/>
      <c r="M8" s="1"/>
      <c r="N8" s="1"/>
      <c r="O8" s="1">
        <f>COUNTIFS(Table1[Racket],Table1[[#This Row],[Link 1]],Table1[Gang Owner],Table1[[#This Row],[Gang Owner]])</f>
        <v>0</v>
      </c>
      <c r="P8" s="1">
        <f>COUNTIFS(Table1[Racket],Table1[[#This Row],[Link 2]],Table1[Gang Owner],Table1[[#This Row],[Gang Owner]])</f>
        <v>0</v>
      </c>
      <c r="Q8" s="1">
        <f>COUNTIFS(Table1[Racket],Table1[[#This Row],[Link 3]],Table1[Gang Owner],Table1[[#This Row],[Gang Owner]])</f>
        <v>0</v>
      </c>
      <c r="R8" s="1">
        <f>COUNTIFS(Table1[Racket],Table1[[#This Row],[Link 4]],Table1[Gang Owner],Table1[[#This Row],[Gang Owner]])</f>
        <v>0</v>
      </c>
      <c r="S8" s="1">
        <f>COUNTIFS(Table1[Racket],Table1[[#This Row],[Link 5]],Table1[Gang Owner],Table1[[#This Row],[Gang Owner]])</f>
        <v>0</v>
      </c>
      <c r="T8" s="1">
        <f>COUNTIFS(Table1[Racket],Table1[[#This Row],[Link 6]],Table1[Gang Owner],Table1[[#This Row],[Gang Owner]])</f>
        <v>0</v>
      </c>
    </row>
    <row r="9" spans="1:20" ht="105" x14ac:dyDescent="0.25">
      <c r="A9" s="1" t="s">
        <v>29</v>
      </c>
      <c r="B9" s="1" t="str">
        <f>_xlfn.TEXTJOIN("
",TRUE,Table1[[#This Row],[Link 1]:[Link 6]])</f>
        <v>Out-Hive Smuggling Routes
Caravan Route Control</v>
      </c>
      <c r="C9" s="1"/>
      <c r="D9" s="1">
        <f>SUM(Table1[[#This Row],[COUNT Link 1]:[COUNT Link 6]])</f>
        <v>0</v>
      </c>
      <c r="E9" s="4" t="str">
        <f>IF(Table1[[#This Row],['# of Linked Rackets]]=0,Table1[[#This Row],[Boon]],IF(Table1[[#This Row],['# of Linked Rackets]]=1,Table1[[#This Row],[Boon +1]],IF(Table1[[#This Row],['# of Linked Rackets]]=2,Table1[[#This Row],[Boon +2]],0)))</f>
        <v>⚔ Equipment: three fighters gang a dose of Ghast each battle for free</v>
      </c>
      <c r="F9" s="1" t="s">
        <v>38</v>
      </c>
      <c r="G9" s="1" t="s">
        <v>39</v>
      </c>
      <c r="H9" s="1" t="s">
        <v>40</v>
      </c>
      <c r="I9" s="1" t="s">
        <v>28</v>
      </c>
      <c r="J9" s="1" t="s">
        <v>41</v>
      </c>
      <c r="K9" s="1"/>
      <c r="L9" s="1"/>
      <c r="M9" s="1"/>
      <c r="N9" s="1"/>
      <c r="O9" s="1">
        <f>COUNTIFS(Table1[Racket],Table1[[#This Row],[Link 1]],Table1[Gang Owner],Table1[[#This Row],[Gang Owner]])</f>
        <v>0</v>
      </c>
      <c r="P9" s="1">
        <f>COUNTIFS(Table1[Racket],Table1[[#This Row],[Link 2]],Table1[Gang Owner],Table1[[#This Row],[Gang Owner]])</f>
        <v>0</v>
      </c>
      <c r="Q9" s="1">
        <f>COUNTIFS(Table1[Racket],Table1[[#This Row],[Link 3]],Table1[Gang Owner],Table1[[#This Row],[Gang Owner]])</f>
        <v>0</v>
      </c>
      <c r="R9" s="1">
        <f>COUNTIFS(Table1[Racket],Table1[[#This Row],[Link 4]],Table1[Gang Owner],Table1[[#This Row],[Gang Owner]])</f>
        <v>0</v>
      </c>
      <c r="S9" s="1">
        <f>COUNTIFS(Table1[Racket],Table1[[#This Row],[Link 5]],Table1[Gang Owner],Table1[[#This Row],[Gang Owner]])</f>
        <v>0</v>
      </c>
      <c r="T9" s="1">
        <f>COUNTIFS(Table1[Racket],Table1[[#This Row],[Link 6]],Table1[Gang Owner],Table1[[#This Row],[Gang Owner]])</f>
        <v>0</v>
      </c>
    </row>
    <row r="10" spans="1:20" ht="120" x14ac:dyDescent="0.25">
      <c r="A10" s="1" t="s">
        <v>42</v>
      </c>
      <c r="B10" s="1" t="str">
        <f>_xlfn.TEXTJOIN("
",TRUE,Table1[[#This Row],[Link 1]:[Link 6]])</f>
        <v>Whisper Brokers
Corpse Guild Bond</v>
      </c>
      <c r="C10" s="1"/>
      <c r="D10" s="1">
        <f>SUM(Table1[[#This Row],[COUNT Link 1]:[COUNT Link 6]])</f>
        <v>0</v>
      </c>
      <c r="E10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🤝 Recruit: Whilst it controls this Racket, the gang may recruit two Hive Scum or one Bounty Hunter Hired Gun for free, including their equipment, prior to every battle</v>
      </c>
      <c r="F10" s="1" t="s">
        <v>43</v>
      </c>
      <c r="G10" s="1" t="s">
        <v>44</v>
      </c>
      <c r="H10" s="1" t="s">
        <v>45</v>
      </c>
      <c r="I10" s="1" t="s">
        <v>46</v>
      </c>
      <c r="J10" s="1" t="s">
        <v>47</v>
      </c>
      <c r="K10" s="1"/>
      <c r="L10" s="1"/>
      <c r="M10" s="1"/>
      <c r="N10" s="1"/>
      <c r="O10" s="1">
        <f>COUNTIFS(Table1[Racket],Table1[[#This Row],[Link 1]],Table1[Gang Owner],Table1[[#This Row],[Gang Owner]])</f>
        <v>0</v>
      </c>
      <c r="P10" s="1">
        <f>COUNTIFS(Table1[Racket],Table1[[#This Row],[Link 2]],Table1[Gang Owner],Table1[[#This Row],[Gang Owner]])</f>
        <v>0</v>
      </c>
      <c r="Q10" s="1">
        <f>COUNTIFS(Table1[Racket],Table1[[#This Row],[Link 3]],Table1[Gang Owner],Table1[[#This Row],[Gang Owner]])</f>
        <v>0</v>
      </c>
      <c r="R10" s="1">
        <f>COUNTIFS(Table1[Racket],Table1[[#This Row],[Link 4]],Table1[Gang Owner],Table1[[#This Row],[Gang Owner]])</f>
        <v>0</v>
      </c>
      <c r="S10" s="1">
        <f>COUNTIFS(Table1[Racket],Table1[[#This Row],[Link 5]],Table1[Gang Owner],Table1[[#This Row],[Gang Owner]])</f>
        <v>0</v>
      </c>
      <c r="T10" s="1">
        <f>COUNTIFS(Table1[Racket],Table1[[#This Row],[Link 6]],Table1[Gang Owner],Table1[[#This Row],[Gang Owner]])</f>
        <v>0</v>
      </c>
    </row>
    <row r="11" spans="1:20" ht="210" x14ac:dyDescent="0.25">
      <c r="A11" s="1" t="s">
        <v>46</v>
      </c>
      <c r="B11" s="1" t="str">
        <f>_xlfn.TEXTJOIN("
",TRUE,Table1[[#This Row],[Link 1]:[Link 6]])</f>
        <v>Life Coin Exchange
Peddlers of Forbidden Lore</v>
      </c>
      <c r="C11" s="1"/>
      <c r="D11" s="1">
        <f>SUM(Table1[[#This Row],[COUNT Link 1]:[COUNT Link 6]])</f>
        <v>0</v>
      </c>
      <c r="E11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choose an additional D3 Tactics cards in the pre-battle sequence</v>
      </c>
      <c r="F11" s="1" t="s">
        <v>71</v>
      </c>
      <c r="G11" s="1" t="s">
        <v>72</v>
      </c>
      <c r="H11" s="1" t="s">
        <v>73</v>
      </c>
      <c r="I11" s="1" t="s">
        <v>42</v>
      </c>
      <c r="J11" s="1" t="s">
        <v>50</v>
      </c>
      <c r="K11" s="1"/>
      <c r="L11" s="1"/>
      <c r="M11" s="1"/>
      <c r="N11" s="1"/>
      <c r="O11" s="2">
        <f>COUNTIFS(Table1[Racket],Table1[[#This Row],[Link 1]],Table1[Gang Owner],Table1[[#This Row],[Gang Owner]])</f>
        <v>0</v>
      </c>
      <c r="P11" s="1">
        <f>COUNTIFS(Table1[Racket],Table1[[#This Row],[Link 2]],Table1[Gang Owner],Table1[[#This Row],[Gang Owner]])</f>
        <v>0</v>
      </c>
      <c r="Q11" s="1">
        <f>COUNTIFS(Table1[Racket],Table1[[#This Row],[Link 3]],Table1[Gang Owner],Table1[[#This Row],[Gang Owner]])</f>
        <v>0</v>
      </c>
      <c r="R11" s="1">
        <f>COUNTIFS(Table1[Racket],Table1[[#This Row],[Link 4]],Table1[Gang Owner],Table1[[#This Row],[Gang Owner]])</f>
        <v>0</v>
      </c>
      <c r="S11" s="1">
        <f>COUNTIFS(Table1[Racket],Table1[[#This Row],[Link 5]],Table1[Gang Owner],Table1[[#This Row],[Gang Owner]])</f>
        <v>0</v>
      </c>
      <c r="T11" s="1">
        <f>COUNTIFS(Table1[Racket],Table1[[#This Row],[Link 6]],Table1[Gang Owner],Table1[[#This Row],[Gang Owner]])</f>
        <v>0</v>
      </c>
    </row>
    <row r="12" spans="1:20" ht="210" x14ac:dyDescent="0.25">
      <c r="A12" s="1" t="s">
        <v>47</v>
      </c>
      <c r="B12" s="1" t="str">
        <f>_xlfn.TEXTJOIN("
",TRUE,Table1[[#This Row],[Link 1]:[Link 6]])</f>
        <v/>
      </c>
      <c r="C12" s="1"/>
      <c r="D12" s="1">
        <f>SUM(Table1[[#This Row],[COUNT Link 1]:[COUNT Link 6]])</f>
        <v>0</v>
      </c>
      <c r="E12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if the gang is law abiding, it forms an automatic alliance with the Corpse Guild and may always add Guild Representatives to a crew. 
Alternatively, the gang may recruit one Bounty Hunter and up to two Hive Scum for free including equipment during pre-battle.</v>
      </c>
      <c r="F12" s="1" t="s">
        <v>106</v>
      </c>
      <c r="G12" s="1" t="s">
        <v>107</v>
      </c>
      <c r="H12" s="1" t="s">
        <v>107</v>
      </c>
      <c r="I12" s="1"/>
      <c r="J12" s="1"/>
      <c r="K12" s="1"/>
      <c r="L12" s="1"/>
      <c r="M12" s="1"/>
      <c r="N12" s="1"/>
      <c r="O12" s="2">
        <f>COUNTIFS(Table1[Racket],Table1[[#This Row],[Link 1]],Table1[Gang Owner],Table1[[#This Row],[Gang Owner]])</f>
        <v>0</v>
      </c>
      <c r="P12" s="1">
        <f>COUNTIFS(Table1[Racket],Table1[[#This Row],[Link 2]],Table1[Gang Owner],Table1[[#This Row],[Gang Owner]])</f>
        <v>0</v>
      </c>
      <c r="Q12" s="1">
        <f>COUNTIFS(Table1[Racket],Table1[[#This Row],[Link 3]],Table1[Gang Owner],Table1[[#This Row],[Gang Owner]])</f>
        <v>0</v>
      </c>
      <c r="R12" s="1">
        <f>COUNTIFS(Table1[Racket],Table1[[#This Row],[Link 4]],Table1[Gang Owner],Table1[[#This Row],[Gang Owner]])</f>
        <v>0</v>
      </c>
      <c r="S12" s="1">
        <f>COUNTIFS(Table1[Racket],Table1[[#This Row],[Link 5]],Table1[Gang Owner],Table1[[#This Row],[Gang Owner]])</f>
        <v>0</v>
      </c>
      <c r="T12" s="1">
        <f>COUNTIFS(Table1[Racket],Table1[[#This Row],[Link 6]],Table1[Gang Owner],Table1[[#This Row],[Gang Owner]])</f>
        <v>0</v>
      </c>
    </row>
    <row r="13" spans="1:20" ht="210" x14ac:dyDescent="0.25">
      <c r="A13" s="1" t="s">
        <v>51</v>
      </c>
      <c r="B13" s="1" t="str">
        <f>_xlfn.TEXTJOIN("
",TRUE,Table1[[#This Row],[Link 1]:[Link 6]])</f>
        <v/>
      </c>
      <c r="C13" s="1"/>
      <c r="D13" s="1">
        <f>SUM(Table1[[#This Row],[COUNT Link 1]:[COUNT Link 6]])</f>
        <v>0</v>
      </c>
      <c r="E13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if the gang is law abiding, it forms an automatic alliance with the Slave Guild and may always add Guild Representatives to a crew. 
Alternatively, the gang may recruit one Bounty Hunter and up to two Hive Scum for free including equipment during pre-battle.</v>
      </c>
      <c r="F13" s="1" t="s">
        <v>108</v>
      </c>
      <c r="G13" s="1" t="s">
        <v>109</v>
      </c>
      <c r="H13" s="1" t="s">
        <v>109</v>
      </c>
      <c r="I13" s="1"/>
      <c r="J13" s="1"/>
      <c r="K13" s="1"/>
      <c r="L13" s="1"/>
      <c r="M13" s="1"/>
      <c r="N13" s="1"/>
      <c r="O13" s="2">
        <f>COUNTIFS(Table1[Racket],Table1[[#This Row],[Link 1]],Table1[Gang Owner],Table1[[#This Row],[Gang Owner]])</f>
        <v>0</v>
      </c>
      <c r="P13" s="1">
        <f>COUNTIFS(Table1[Racket],Table1[[#This Row],[Link 2]],Table1[Gang Owner],Table1[[#This Row],[Gang Owner]])</f>
        <v>0</v>
      </c>
      <c r="Q13" s="1">
        <f>COUNTIFS(Table1[Racket],Table1[[#This Row],[Link 3]],Table1[Gang Owner],Table1[[#This Row],[Gang Owner]])</f>
        <v>0</v>
      </c>
      <c r="R13" s="1">
        <f>COUNTIFS(Table1[Racket],Table1[[#This Row],[Link 4]],Table1[Gang Owner],Table1[[#This Row],[Gang Owner]])</f>
        <v>0</v>
      </c>
      <c r="S13" s="1">
        <f>COUNTIFS(Table1[Racket],Table1[[#This Row],[Link 5]],Table1[Gang Owner],Table1[[#This Row],[Gang Owner]])</f>
        <v>0</v>
      </c>
      <c r="T13" s="1">
        <f>COUNTIFS(Table1[Racket],Table1[[#This Row],[Link 6]],Table1[Gang Owner],Table1[[#This Row],[Gang Owner]])</f>
        <v>0</v>
      </c>
    </row>
    <row r="14" spans="1:20" ht="210" x14ac:dyDescent="0.25">
      <c r="A14" s="1" t="s">
        <v>52</v>
      </c>
      <c r="B14" s="1" t="str">
        <f>_xlfn.TEXTJOIN("
",TRUE,Table1[[#This Row],[Link 1]:[Link 6]])</f>
        <v/>
      </c>
      <c r="C14" s="1"/>
      <c r="D14" s="1">
        <f>SUM(Table1[[#This Row],[COUNT Link 1]:[COUNT Link 6]])</f>
        <v>0</v>
      </c>
      <c r="E14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if the gang is law abiding, it forms an automatic alliance with the Promethium Guild and may always add Guild Representatives to a crew. 
Alternatively, the gang may recruit one Bounty Hunter and up to two Hive Scum for free including equipment during pre-battle.</v>
      </c>
      <c r="F14" s="1" t="s">
        <v>110</v>
      </c>
      <c r="G14" s="1" t="s">
        <v>111</v>
      </c>
      <c r="H14" s="1" t="s">
        <v>111</v>
      </c>
      <c r="I14" s="1"/>
      <c r="J14" s="1"/>
      <c r="K14" s="1"/>
      <c r="L14" s="1"/>
      <c r="M14" s="1"/>
      <c r="N14" s="1"/>
      <c r="O14" s="2">
        <f>COUNTIFS(Table1[Racket],Table1[[#This Row],[Link 1]],Table1[Gang Owner],Table1[[#This Row],[Gang Owner]])</f>
        <v>0</v>
      </c>
      <c r="P14" s="1">
        <f>COUNTIFS(Table1[Racket],Table1[[#This Row],[Link 2]],Table1[Gang Owner],Table1[[#This Row],[Gang Owner]])</f>
        <v>0</v>
      </c>
      <c r="Q14" s="1">
        <f>COUNTIFS(Table1[Racket],Table1[[#This Row],[Link 3]],Table1[Gang Owner],Table1[[#This Row],[Gang Owner]])</f>
        <v>0</v>
      </c>
      <c r="R14" s="1">
        <f>COUNTIFS(Table1[Racket],Table1[[#This Row],[Link 4]],Table1[Gang Owner],Table1[[#This Row],[Gang Owner]])</f>
        <v>0</v>
      </c>
      <c r="S14" s="1">
        <f>COUNTIFS(Table1[Racket],Table1[[#This Row],[Link 5]],Table1[Gang Owner],Table1[[#This Row],[Gang Owner]])</f>
        <v>0</v>
      </c>
      <c r="T14" s="1">
        <f>COUNTIFS(Table1[Racket],Table1[[#This Row],[Link 6]],Table1[Gang Owner],Table1[[#This Row],[Gang Owner]])</f>
        <v>0</v>
      </c>
    </row>
    <row r="15" spans="1:20" ht="210" x14ac:dyDescent="0.25">
      <c r="A15" s="1" t="s">
        <v>53</v>
      </c>
      <c r="B15" s="1" t="str">
        <f>_xlfn.TEXTJOIN("
",TRUE,Table1[[#This Row],[Link 1]:[Link 6]])</f>
        <v/>
      </c>
      <c r="C15" s="1"/>
      <c r="D15" s="1">
        <f>SUM(Table1[[#This Row],[COUNT Link 1]:[COUNT Link 6]])</f>
        <v>0</v>
      </c>
      <c r="E15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if the gang is law abiding, it forms an automatic alliance with the Guild of Coin and may always add Guild Representatives to a crew. 
Alternatively, the gang may recruit one Bounty Hunter and up to two Hive Scum for free including equipment during pre-battle.</v>
      </c>
      <c r="F15" s="1" t="s">
        <v>112</v>
      </c>
      <c r="G15" s="1" t="s">
        <v>113</v>
      </c>
      <c r="H15" s="1" t="s">
        <v>113</v>
      </c>
      <c r="I15" s="1"/>
      <c r="J15" s="1"/>
      <c r="K15" s="1"/>
      <c r="L15" s="1"/>
      <c r="M15" s="1"/>
      <c r="N15" s="1"/>
      <c r="O15" s="2">
        <f>COUNTIFS(Table1[Racket],Table1[[#This Row],[Link 1]],Table1[Gang Owner],Table1[[#This Row],[Gang Owner]])</f>
        <v>0</v>
      </c>
      <c r="P15" s="1">
        <f>COUNTIFS(Table1[Racket],Table1[[#This Row],[Link 2]],Table1[Gang Owner],Table1[[#This Row],[Gang Owner]])</f>
        <v>0</v>
      </c>
      <c r="Q15" s="1">
        <f>COUNTIFS(Table1[Racket],Table1[[#This Row],[Link 3]],Table1[Gang Owner],Table1[[#This Row],[Gang Owner]])</f>
        <v>0</v>
      </c>
      <c r="R15" s="1">
        <f>COUNTIFS(Table1[Racket],Table1[[#This Row],[Link 4]],Table1[Gang Owner],Table1[[#This Row],[Gang Owner]])</f>
        <v>0</v>
      </c>
      <c r="S15" s="1">
        <f>COUNTIFS(Table1[Racket],Table1[[#This Row],[Link 5]],Table1[Gang Owner],Table1[[#This Row],[Gang Owner]])</f>
        <v>0</v>
      </c>
      <c r="T15" s="1">
        <f>COUNTIFS(Table1[Racket],Table1[[#This Row],[Link 6]],Table1[Gang Owner],Table1[[#This Row],[Gang Owner]])</f>
        <v>0</v>
      </c>
    </row>
    <row r="16" spans="1:20" ht="120" x14ac:dyDescent="0.25">
      <c r="A16" s="1" t="s">
        <v>54</v>
      </c>
      <c r="B16" s="1" t="str">
        <f>_xlfn.TEXTJOIN("
",TRUE,Table1[[#This Row],[Link 1]:[Link 6]])</f>
        <v/>
      </c>
      <c r="C16" s="1"/>
      <c r="D16" s="1">
        <f>SUM(Table1[[#This Row],[COUNT Link 1]:[COUNT Link 6]])</f>
        <v>0</v>
      </c>
      <c r="E16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if the gang is law abiding, it forms an automatic alliance with the Water Guild and may always add Guild Representatives to a crew. 
Alternatively, the gang may recruit one Bounty Hunter and up to two Hive Scum for free including equipment during pre-battle.</v>
      </c>
      <c r="F16" s="1" t="s">
        <v>114</v>
      </c>
      <c r="G16" s="1" t="s">
        <v>115</v>
      </c>
      <c r="H16" s="1" t="s">
        <v>115</v>
      </c>
      <c r="I16" s="1"/>
      <c r="J16" s="1"/>
      <c r="K16" s="1"/>
      <c r="L16" s="1"/>
      <c r="M16" s="1"/>
      <c r="N16" s="1"/>
      <c r="O16" s="2">
        <f>COUNTIFS(Table1[Racket],Table1[[#This Row],[Link 1]],Table1[Gang Owner],Table1[[#This Row],[Gang Owner]])</f>
        <v>0</v>
      </c>
      <c r="P16" s="1">
        <f>COUNTIFS(Table1[Racket],Table1[[#This Row],[Link 2]],Table1[Gang Owner],Table1[[#This Row],[Gang Owner]])</f>
        <v>0</v>
      </c>
      <c r="Q16" s="1">
        <f>COUNTIFS(Table1[Racket],Table1[[#This Row],[Link 3]],Table1[Gang Owner],Table1[[#This Row],[Gang Owner]])</f>
        <v>0</v>
      </c>
      <c r="R16" s="1">
        <f>COUNTIFS(Table1[Racket],Table1[[#This Row],[Link 4]],Table1[Gang Owner],Table1[[#This Row],[Gang Owner]])</f>
        <v>0</v>
      </c>
      <c r="S16" s="1">
        <f>COUNTIFS(Table1[Racket],Table1[[#This Row],[Link 5]],Table1[Gang Owner],Table1[[#This Row],[Gang Owner]])</f>
        <v>0</v>
      </c>
      <c r="T16" s="1">
        <f>COUNTIFS(Table1[Racket],Table1[[#This Row],[Link 6]],Table1[Gang Owner],Table1[[#This Row],[Gang Owner]])</f>
        <v>0</v>
      </c>
    </row>
    <row r="17" spans="1:20" ht="210" x14ac:dyDescent="0.25">
      <c r="A17" s="1" t="s">
        <v>55</v>
      </c>
      <c r="B17" s="1" t="str">
        <f>_xlfn.TEXTJOIN("
",TRUE,Table1[[#This Row],[Link 1]:[Link 6]])</f>
        <v>Proxies of the Omnissiah
The Cold Trade</v>
      </c>
      <c r="C17" s="1"/>
      <c r="D17" s="1">
        <f>SUM(Table1[[#This Row],[COUNT Link 1]:[COUNT Link 6]])</f>
        <v>0</v>
      </c>
      <c r="E17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⚔ Equipment: One member of the gang may have a single item from the Imperial Weapons section of the Black Market for free</v>
      </c>
      <c r="F17" s="1" t="s">
        <v>95</v>
      </c>
      <c r="G17" s="1" t="s">
        <v>96</v>
      </c>
      <c r="H17" s="1" t="s">
        <v>97</v>
      </c>
      <c r="I17" s="1" t="s">
        <v>56</v>
      </c>
      <c r="J17" s="1" t="s">
        <v>30</v>
      </c>
      <c r="K17" s="1"/>
      <c r="L17" s="1"/>
      <c r="M17" s="1"/>
      <c r="N17" s="1"/>
      <c r="O17" s="2">
        <f>COUNTIFS(Table1[Racket],Table1[[#This Row],[Link 1]],Table1[Gang Owner],Table1[[#This Row],[Gang Owner]])</f>
        <v>0</v>
      </c>
      <c r="P17" s="1">
        <f>COUNTIFS(Table1[Racket],Table1[[#This Row],[Link 2]],Table1[Gang Owner],Table1[[#This Row],[Gang Owner]])</f>
        <v>0</v>
      </c>
      <c r="Q17" s="1">
        <f>COUNTIFS(Table1[Racket],Table1[[#This Row],[Link 3]],Table1[Gang Owner],Table1[[#This Row],[Gang Owner]])</f>
        <v>0</v>
      </c>
      <c r="R17" s="1">
        <f>COUNTIFS(Table1[Racket],Table1[[#This Row],[Link 4]],Table1[Gang Owner],Table1[[#This Row],[Gang Owner]])</f>
        <v>0</v>
      </c>
      <c r="S17" s="1">
        <f>COUNTIFS(Table1[Racket],Table1[[#This Row],[Link 5]],Table1[Gang Owner],Table1[[#This Row],[Gang Owner]])</f>
        <v>0</v>
      </c>
      <c r="T17" s="1">
        <f>COUNTIFS(Table1[Racket],Table1[[#This Row],[Link 6]],Table1[Gang Owner],Table1[[#This Row],[Gang Owner]])</f>
        <v>0</v>
      </c>
    </row>
    <row r="18" spans="1:20" ht="105" x14ac:dyDescent="0.25">
      <c r="A18" s="1" t="s">
        <v>57</v>
      </c>
      <c r="B18" s="1" t="str">
        <f>_xlfn.TEXTJOIN("
",TRUE,Table1[[#This Row],[Link 1]:[Link 6]])</f>
        <v>Redemptionist Backers
Slave Guild Bond</v>
      </c>
      <c r="C18" s="1"/>
      <c r="D18" s="1">
        <f>SUM(Table1[[#This Row],[COUNT Link 1]:[COUNT Link 6]])</f>
        <v>0</v>
      </c>
      <c r="E18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This Racket may only be controlled by a Law Abiding Gang. If it is claimed by an Outlaw Gang it is converted into a Wyrd Trade Racket
⭐ Special: All fighters may add the Shock trait to one of their weapons that has the Melee trait for free</v>
      </c>
      <c r="F18" s="1" t="s">
        <v>74</v>
      </c>
      <c r="G18" s="1" t="s">
        <v>75</v>
      </c>
      <c r="H18" s="1" t="s">
        <v>76</v>
      </c>
      <c r="I18" s="1" t="s">
        <v>58</v>
      </c>
      <c r="J18" s="1" t="s">
        <v>51</v>
      </c>
      <c r="K18" s="1"/>
      <c r="L18" s="1"/>
      <c r="M18" s="1"/>
      <c r="N18" s="1"/>
      <c r="O18" s="2">
        <f>COUNTIFS(Table1[Racket],Table1[[#This Row],[Link 1]],Table1[Gang Owner],Table1[[#This Row],[Gang Owner]])</f>
        <v>0</v>
      </c>
      <c r="P18" s="1">
        <f>COUNTIFS(Table1[Racket],Table1[[#This Row],[Link 2]],Table1[Gang Owner],Table1[[#This Row],[Gang Owner]])</f>
        <v>0</v>
      </c>
      <c r="Q18" s="1">
        <f>COUNTIFS(Table1[Racket],Table1[[#This Row],[Link 3]],Table1[Gang Owner],Table1[[#This Row],[Gang Owner]])</f>
        <v>0</v>
      </c>
      <c r="R18" s="1">
        <f>COUNTIFS(Table1[Racket],Table1[[#This Row],[Link 4]],Table1[Gang Owner],Table1[[#This Row],[Gang Owner]])</f>
        <v>0</v>
      </c>
      <c r="S18" s="1">
        <f>COUNTIFS(Table1[Racket],Table1[[#This Row],[Link 5]],Table1[Gang Owner],Table1[[#This Row],[Gang Owner]])</f>
        <v>0</v>
      </c>
      <c r="T18" s="1">
        <f>COUNTIFS(Table1[Racket],Table1[[#This Row],[Link 6]],Table1[Gang Owner],Table1[[#This Row],[Gang Owner]])</f>
        <v>0</v>
      </c>
    </row>
    <row r="19" spans="1:20" ht="120" x14ac:dyDescent="0.25">
      <c r="A19" s="1" t="s">
        <v>58</v>
      </c>
      <c r="B19" s="1" t="str">
        <f>_xlfn.TEXTJOIN("
",TRUE,Table1[[#This Row],[Link 1]:[Link 6]])</f>
        <v>Promethium Guild Bond
Witch Seeking</v>
      </c>
      <c r="C19" s="1"/>
      <c r="D19" s="1">
        <f>SUM(Table1[[#This Row],[COUNT Link 1]:[COUNT Link 6]])</f>
        <v>0</v>
      </c>
      <c r="E19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Cannot be claimed by Helot Cults, Genestealer Cults, or Corpse Grinder Cults.
⭐ Special: The gang may reroll failed ammo checks for weapons with the Blaze trait.</v>
      </c>
      <c r="F19" s="2" t="s">
        <v>77</v>
      </c>
      <c r="G19" s="2" t="s">
        <v>78</v>
      </c>
      <c r="H19" s="2" t="s">
        <v>79</v>
      </c>
      <c r="I19" s="1" t="s">
        <v>52</v>
      </c>
      <c r="J19" s="1" t="s">
        <v>57</v>
      </c>
      <c r="K19" s="1"/>
      <c r="L19" s="1"/>
      <c r="M19" s="1"/>
      <c r="N19" s="1"/>
      <c r="O19" s="2">
        <f>COUNTIFS(Table1[Racket],Table1[[#This Row],[Link 1]],Table1[Gang Owner],Table1[[#This Row],[Gang Owner]])</f>
        <v>0</v>
      </c>
      <c r="P19" s="1">
        <f>COUNTIFS(Table1[Racket],Table1[[#This Row],[Link 2]],Table1[Gang Owner],Table1[[#This Row],[Gang Owner]])</f>
        <v>0</v>
      </c>
      <c r="Q19" s="1">
        <f>COUNTIFS(Table1[Racket],Table1[[#This Row],[Link 3]],Table1[Gang Owner],Table1[[#This Row],[Gang Owner]])</f>
        <v>0</v>
      </c>
      <c r="R19" s="1">
        <f>COUNTIFS(Table1[Racket],Table1[[#This Row],[Link 4]],Table1[Gang Owner],Table1[[#This Row],[Gang Owner]])</f>
        <v>0</v>
      </c>
      <c r="S19" s="1">
        <f>COUNTIFS(Table1[Racket],Table1[[#This Row],[Link 5]],Table1[Gang Owner],Table1[[#This Row],[Gang Owner]])</f>
        <v>0</v>
      </c>
      <c r="T19" s="1">
        <f>COUNTIFS(Table1[Racket],Table1[[#This Row],[Link 6]],Table1[Gang Owner],Table1[[#This Row],[Gang Owner]])</f>
        <v>0</v>
      </c>
    </row>
    <row r="20" spans="1:20" ht="240" x14ac:dyDescent="0.25">
      <c r="A20" s="1" t="s">
        <v>56</v>
      </c>
      <c r="B20" s="1" t="str">
        <f>_xlfn.TEXTJOIN("
",TRUE,Table1[[#This Row],[Link 1]:[Link 6]])</f>
        <v>Archaeotech Auctioning
Promethium Guild Bond</v>
      </c>
      <c r="C20" s="1"/>
      <c r="D20" s="1">
        <f>SUM(Table1[[#This Row],[COUNT Link 1]:[COUNT Link 6]])</f>
        <v>0</v>
      </c>
      <c r="E20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Fighters in the gang may reroll all failed ammo checks. Additionally, all bionics are treated as common</v>
      </c>
      <c r="F20" s="1" t="s">
        <v>80</v>
      </c>
      <c r="G20" s="1" t="s">
        <v>81</v>
      </c>
      <c r="H20" s="1" t="s">
        <v>82</v>
      </c>
      <c r="I20" s="1" t="s">
        <v>55</v>
      </c>
      <c r="J20" s="1" t="s">
        <v>52</v>
      </c>
      <c r="K20" s="1"/>
      <c r="L20" s="1"/>
      <c r="M20" s="1"/>
      <c r="N20" s="1"/>
      <c r="O20" s="2">
        <f>COUNTIFS(Table1[Racket],Table1[[#This Row],[Link 1]],Table1[Gang Owner],Table1[[#This Row],[Gang Owner]])</f>
        <v>0</v>
      </c>
      <c r="P20" s="1">
        <f>COUNTIFS(Table1[Racket],Table1[[#This Row],[Link 2]],Table1[Gang Owner],Table1[[#This Row],[Gang Owner]])</f>
        <v>0</v>
      </c>
      <c r="Q20" s="1">
        <f>COUNTIFS(Table1[Racket],Table1[[#This Row],[Link 3]],Table1[Gang Owner],Table1[[#This Row],[Gang Owner]])</f>
        <v>0</v>
      </c>
      <c r="R20" s="1">
        <f>COUNTIFS(Table1[Racket],Table1[[#This Row],[Link 4]],Table1[Gang Owner],Table1[[#This Row],[Gang Owner]])</f>
        <v>0</v>
      </c>
      <c r="S20" s="1">
        <f>COUNTIFS(Table1[Racket],Table1[[#This Row],[Link 5]],Table1[Gang Owner],Table1[[#This Row],[Gang Owner]])</f>
        <v>0</v>
      </c>
      <c r="T20" s="1">
        <f>COUNTIFS(Table1[Racket],Table1[[#This Row],[Link 6]],Table1[Gang Owner],Table1[[#This Row],[Gang Owner]])</f>
        <v>0</v>
      </c>
    </row>
    <row r="21" spans="1:20" ht="105" x14ac:dyDescent="0.25">
      <c r="A21" s="1" t="s">
        <v>59</v>
      </c>
      <c r="B21" s="1" t="str">
        <f>_xlfn.TEXTJOIN("
",TRUE,Table1[[#This Row],[Link 1]:[Link 6]])</f>
        <v>Blood Pits
Whisper Brokers</v>
      </c>
      <c r="C21" s="1"/>
      <c r="D21" s="1">
        <f>SUM(Table1[[#This Row],[COUNT Link 1]:[COUNT Link 6]])</f>
        <v>0</v>
      </c>
      <c r="E21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the player of the gange that controls the racket chooses a suit of cards and then draws a card from a shuffled deck. If they draw a card from the suit, they earn the value of the card (Jack 11, Queen 12, King 13)*10 credits. If they draw a card of the same color, it's the card value *5. Any other suit is no income.</v>
      </c>
      <c r="F21" s="1" t="s">
        <v>66</v>
      </c>
      <c r="G21" s="1" t="s">
        <v>83</v>
      </c>
      <c r="H21" s="1" t="s">
        <v>83</v>
      </c>
      <c r="I21" s="1" t="s">
        <v>49</v>
      </c>
      <c r="J21" s="1" t="s">
        <v>46</v>
      </c>
      <c r="K21" s="1"/>
      <c r="L21" s="1"/>
      <c r="M21" s="1"/>
      <c r="N21" s="1"/>
      <c r="O21" s="2">
        <f>COUNTIFS(Table1[Racket],Table1[[#This Row],[Link 1]],Table1[Gang Owner],Table1[[#This Row],[Gang Owner]])</f>
        <v>0</v>
      </c>
      <c r="P21" s="1">
        <f>COUNTIFS(Table1[Racket],Table1[[#This Row],[Link 2]],Table1[Gang Owner],Table1[[#This Row],[Gang Owner]])</f>
        <v>0</v>
      </c>
      <c r="Q21" s="1">
        <f>COUNTIFS(Table1[Racket],Table1[[#This Row],[Link 3]],Table1[Gang Owner],Table1[[#This Row],[Gang Owner]])</f>
        <v>0</v>
      </c>
      <c r="R21" s="1">
        <f>COUNTIFS(Table1[Racket],Table1[[#This Row],[Link 4]],Table1[Gang Owner],Table1[[#This Row],[Gang Owner]])</f>
        <v>0</v>
      </c>
      <c r="S21" s="1">
        <f>COUNTIFS(Table1[Racket],Table1[[#This Row],[Link 5]],Table1[Gang Owner],Table1[[#This Row],[Gang Owner]])</f>
        <v>0</v>
      </c>
      <c r="T21" s="1">
        <f>COUNTIFS(Table1[Racket],Table1[[#This Row],[Link 6]],Table1[Gang Owner],Table1[[#This Row],[Gang Owner]])</f>
        <v>0</v>
      </c>
    </row>
    <row r="22" spans="1:20" ht="90" x14ac:dyDescent="0.25">
      <c r="A22" s="1" t="s">
        <v>60</v>
      </c>
      <c r="B22" s="1" t="str">
        <f>_xlfn.TEXTJOIN("
",TRUE,Table1[[#This Row],[Link 1]:[Link 6]])</f>
        <v>Proxies of the Omnissiah
Blood Pits</v>
      </c>
      <c r="C22" s="1"/>
      <c r="D22" s="1">
        <f>SUM(Table1[[#This Row],[COUNT Link 1]:[COUNT Link 6]])</f>
        <v>0</v>
      </c>
      <c r="E22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all fighters reroll failed ammo checks.
⚔ Equipment: Treat all items from the trading post or black market that are Rarity 9 or below as common.</v>
      </c>
      <c r="F22" s="1" t="s">
        <v>100</v>
      </c>
      <c r="G22" s="1" t="s">
        <v>101</v>
      </c>
      <c r="H22" s="1" t="s">
        <v>102</v>
      </c>
      <c r="I22" s="1" t="s">
        <v>56</v>
      </c>
      <c r="J22" s="1" t="s">
        <v>49</v>
      </c>
      <c r="K22" s="1"/>
      <c r="L22" s="1"/>
      <c r="M22" s="1"/>
      <c r="N22" s="1"/>
      <c r="O22" s="2">
        <f>COUNTIFS(Table1[Racket],Table1[[#This Row],[Link 1]],Table1[Gang Owner],Table1[[#This Row],[Gang Owner]])</f>
        <v>0</v>
      </c>
      <c r="P22" s="1">
        <f>COUNTIFS(Table1[Racket],Table1[[#This Row],[Link 2]],Table1[Gang Owner],Table1[[#This Row],[Gang Owner]])</f>
        <v>0</v>
      </c>
      <c r="Q22" s="1">
        <f>COUNTIFS(Table1[Racket],Table1[[#This Row],[Link 3]],Table1[Gang Owner],Table1[[#This Row],[Gang Owner]])</f>
        <v>0</v>
      </c>
      <c r="R22" s="1">
        <f>COUNTIFS(Table1[Racket],Table1[[#This Row],[Link 4]],Table1[Gang Owner],Table1[[#This Row],[Gang Owner]])</f>
        <v>0</v>
      </c>
      <c r="S22" s="1">
        <f>COUNTIFS(Table1[Racket],Table1[[#This Row],[Link 5]],Table1[Gang Owner],Table1[[#This Row],[Gang Owner]])</f>
        <v>0</v>
      </c>
      <c r="T22" s="1">
        <f>COUNTIFS(Table1[Racket],Table1[[#This Row],[Link 6]],Table1[Gang Owner],Table1[[#This Row],[Gang Owner]])</f>
        <v>0</v>
      </c>
    </row>
    <row r="23" spans="1:20" ht="30" x14ac:dyDescent="0.25">
      <c r="A23" s="1" t="s">
        <v>61</v>
      </c>
      <c r="B23" s="1" t="str">
        <f>_xlfn.TEXTJOIN("
",TRUE,Table1[[#This Row],[Link 1]:[Link 6]])</f>
        <v>Bullet Cutting
Corpse Guild Bond
Slave Guild Bond
Promethium Guild Bond
Guild of Coin Bond
Water Guild Bond</v>
      </c>
      <c r="C23" s="1"/>
      <c r="D23" s="1">
        <f>SUM(Table1[[#This Row],[COUNT Link 1]:[COUNT Link 6]])</f>
        <v>0</v>
      </c>
      <c r="E23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D6*10
🤝 Recruit: The gang gains one Hanger-on of their choice for free.</v>
      </c>
      <c r="F23" s="1" t="s">
        <v>67</v>
      </c>
      <c r="G23" s="1" t="s">
        <v>68</v>
      </c>
      <c r="H23" s="1" t="s">
        <v>69</v>
      </c>
      <c r="I23" s="1" t="s">
        <v>60</v>
      </c>
      <c r="J23" s="1" t="s">
        <v>47</v>
      </c>
      <c r="K23" s="1" t="s">
        <v>51</v>
      </c>
      <c r="L23" s="1" t="s">
        <v>52</v>
      </c>
      <c r="M23" s="1" t="s">
        <v>53</v>
      </c>
      <c r="N23" s="1" t="s">
        <v>54</v>
      </c>
      <c r="O23" s="2">
        <f>COUNTIFS(Table1[Racket],Table1[[#This Row],[Link 1]],Table1[Gang Owner],Table1[[#This Row],[Gang Owner]])</f>
        <v>0</v>
      </c>
      <c r="P23" s="1">
        <f>COUNTIFS(Table1[Racket],Table1[[#This Row],[Link 2]],Table1[Gang Owner],Table1[[#This Row],[Gang Owner]])</f>
        <v>0</v>
      </c>
      <c r="Q23" s="1">
        <f>COUNTIFS(Table1[Racket],Table1[[#This Row],[Link 3]],Table1[Gang Owner],Table1[[#This Row],[Gang Owner]])</f>
        <v>0</v>
      </c>
      <c r="R23" s="1">
        <f>COUNTIFS(Table1[Racket],Table1[[#This Row],[Link 4]],Table1[Gang Owner],Table1[[#This Row],[Gang Owner]])</f>
        <v>0</v>
      </c>
      <c r="S23" s="1">
        <f>COUNTIFS(Table1[Racket],Table1[[#This Row],[Link 5]],Table1[Gang Owner],Table1[[#This Row],[Gang Owner]])</f>
        <v>0</v>
      </c>
      <c r="T23" s="1">
        <f>COUNTIFS(Table1[Racket],Table1[[#This Row],[Link 6]],Table1[Gang Owner],Table1[[#This Row],[Gang Owner]])</f>
        <v>0</v>
      </c>
    </row>
    <row r="24" spans="1:20" ht="45" x14ac:dyDescent="0.25">
      <c r="A24" s="1" t="s">
        <v>62</v>
      </c>
      <c r="B24" s="1" t="str">
        <f>_xlfn.TEXTJOIN("
",TRUE,Table1[[#This Row],[Link 1]:[Link 6]])</f>
        <v>Peddlers of Forbidden Lore
Whisper Brokers</v>
      </c>
      <c r="C24" s="1"/>
      <c r="D24" s="1">
        <f>SUM(Table1[[#This Row],[COUNT Link 1]:[COUNT Link 6]])</f>
        <v>0</v>
      </c>
      <c r="E24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⚔ Equipment: The gang treats Ghast as a common item</v>
      </c>
      <c r="F24" s="1" t="s">
        <v>103</v>
      </c>
      <c r="G24" s="1" t="s">
        <v>104</v>
      </c>
      <c r="H24" s="1" t="s">
        <v>105</v>
      </c>
      <c r="I24" s="1" t="s">
        <v>50</v>
      </c>
      <c r="J24" s="1" t="s">
        <v>46</v>
      </c>
      <c r="K24" s="1"/>
      <c r="L24" s="1"/>
      <c r="M24" s="1"/>
      <c r="N24" s="1"/>
      <c r="O24" s="2">
        <f>COUNTIFS(Table1[Racket],Table1[[#This Row],[Link 1]],Table1[Gang Owner],Table1[[#This Row],[Gang Owner]])</f>
        <v>0</v>
      </c>
      <c r="P24" s="1">
        <f>COUNTIFS(Table1[Racket],Table1[[#This Row],[Link 2]],Table1[Gang Owner],Table1[[#This Row],[Gang Owner]])</f>
        <v>0</v>
      </c>
      <c r="Q24" s="1">
        <f>COUNTIFS(Table1[Racket],Table1[[#This Row],[Link 3]],Table1[Gang Owner],Table1[[#This Row],[Gang Owner]])</f>
        <v>0</v>
      </c>
      <c r="R24" s="1">
        <f>COUNTIFS(Table1[Racket],Table1[[#This Row],[Link 4]],Table1[Gang Owner],Table1[[#This Row],[Gang Owner]])</f>
        <v>0</v>
      </c>
      <c r="S24" s="1">
        <f>COUNTIFS(Table1[Racket],Table1[[#This Row],[Link 5]],Table1[Gang Owner],Table1[[#This Row],[Gang Owner]])</f>
        <v>0</v>
      </c>
      <c r="T24" s="1">
        <f>COUNTIFS(Table1[Racket],Table1[[#This Row],[Link 6]],Table1[Gang Owner],Table1[[#This Row],[Gang Owner]])</f>
        <v>0</v>
      </c>
    </row>
    <row r="25" spans="1:20" ht="90" x14ac:dyDescent="0.25">
      <c r="A25" s="1" t="s">
        <v>63</v>
      </c>
      <c r="B25" s="1" t="str">
        <f>_xlfn.TEXTJOIN("
",TRUE,Table1[[#This Row],[Link 1]:[Link 6]])</f>
        <v>Caravan Route Control
Corpse Guild Bond
Slave Guild Bond
Promethium Guild Bond
Guild of Coin Bond
Water Guild Bond</v>
      </c>
      <c r="C25" s="1"/>
      <c r="D25" s="1">
        <f>SUM(Table1[[#This Row],[COUNT Link 1]:[COUNT Link 6]])</f>
        <v>0</v>
      </c>
      <c r="E25" s="5" t="str">
        <f>IF(Table1[[#This Row],['# of Linked Rackets]]=0,Table1[[#This Row],[Boon]],IF(Table1[[#This Row],['# of Linked Rackets]]=1,Table1[[#This Row],[Boon +1]],IF(Table1[[#This Row],['# of Linked Rackets]]=2,Table1[[#This Row],[Boon +2]],0)))</f>
        <v>💰 Income: D6*10</v>
      </c>
      <c r="F25" s="1" t="s">
        <v>35</v>
      </c>
      <c r="G25" s="1" t="s">
        <v>36</v>
      </c>
      <c r="H25" s="1" t="s">
        <v>37</v>
      </c>
      <c r="I25" s="1" t="s">
        <v>41</v>
      </c>
      <c r="J25" s="1" t="s">
        <v>47</v>
      </c>
      <c r="K25" s="1" t="s">
        <v>51</v>
      </c>
      <c r="L25" s="1" t="s">
        <v>52</v>
      </c>
      <c r="M25" s="1" t="s">
        <v>53</v>
      </c>
      <c r="N25" s="1" t="s">
        <v>54</v>
      </c>
      <c r="O25" s="2">
        <f>COUNTIFS(Table1[Racket],Table1[[#This Row],[Link 1]],Table1[Gang Owner],Table1[[#This Row],[Gang Owner]])</f>
        <v>0</v>
      </c>
      <c r="P25" s="1">
        <f>COUNTIFS(Table1[Racket],Table1[[#This Row],[Link 2]],Table1[Gang Owner],Table1[[#This Row],[Gang Owner]])</f>
        <v>0</v>
      </c>
      <c r="Q25" s="1">
        <f>COUNTIFS(Table1[Racket],Table1[[#This Row],[Link 3]],Table1[Gang Owner],Table1[[#This Row],[Gang Owner]])</f>
        <v>0</v>
      </c>
      <c r="R25" s="1">
        <f>COUNTIFS(Table1[Racket],Table1[[#This Row],[Link 4]],Table1[Gang Owner],Table1[[#This Row],[Gang Owner]])</f>
        <v>0</v>
      </c>
      <c r="S25" s="1">
        <f>COUNTIFS(Table1[Racket],Table1[[#This Row],[Link 5]],Table1[Gang Owner],Table1[[#This Row],[Gang Owner]])</f>
        <v>0</v>
      </c>
      <c r="T25" s="1">
        <f>COUNTIFS(Table1[Racket],Table1[[#This Row],[Link 6]],Table1[Gang Owner],Table1[[#This Row],[Gang Owner]])</f>
        <v>0</v>
      </c>
    </row>
    <row r="26" spans="1:20" ht="210" x14ac:dyDescent="0.25">
      <c r="A26" s="1" t="s">
        <v>64</v>
      </c>
      <c r="B26" s="1" t="str">
        <f>_xlfn.TEXTJOIN("
",TRUE,Table1[[#This Row],[Link 1]:[Link 6]])</f>
        <v>Corpse Guild Bond
Peddlers of Forbidden Lore</v>
      </c>
      <c r="C26" s="1"/>
      <c r="D26" s="1">
        <f>SUM(Table1[[#This Row],[COUNT Link 1]:[COUNT Link 6]])</f>
        <v>0</v>
      </c>
      <c r="E26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The gang may ignore one Critical Injury or Memorable Death result on the lasting injury table per battle. When these results are roll, the fighter simply goes into recovery.</v>
      </c>
      <c r="F26" s="1" t="s">
        <v>86</v>
      </c>
      <c r="G26" s="1" t="s">
        <v>87</v>
      </c>
      <c r="H26" s="1" t="s">
        <v>88</v>
      </c>
      <c r="I26" s="1" t="s">
        <v>47</v>
      </c>
      <c r="J26" s="1" t="s">
        <v>50</v>
      </c>
      <c r="K26" s="1"/>
      <c r="L26" s="1"/>
      <c r="M26" s="1"/>
      <c r="N26" s="1"/>
      <c r="O26" s="2">
        <f>COUNTIFS(Table1[Racket],Table1[[#This Row],[Link 1]],Table1[Gang Owner],Table1[[#This Row],[Gang Owner]])</f>
        <v>0</v>
      </c>
      <c r="P26" s="1">
        <f>COUNTIFS(Table1[Racket],Table1[[#This Row],[Link 2]],Table1[Gang Owner],Table1[[#This Row],[Gang Owner]])</f>
        <v>0</v>
      </c>
      <c r="Q26" s="1">
        <f>COUNTIFS(Table1[Racket],Table1[[#This Row],[Link 3]],Table1[Gang Owner],Table1[[#This Row],[Gang Owner]])</f>
        <v>0</v>
      </c>
      <c r="R26" s="1">
        <f>COUNTIFS(Table1[Racket],Table1[[#This Row],[Link 4]],Table1[Gang Owner],Table1[[#This Row],[Gang Owner]])</f>
        <v>0</v>
      </c>
      <c r="S26" s="1">
        <f>COUNTIFS(Table1[Racket],Table1[[#This Row],[Link 5]],Table1[Gang Owner],Table1[[#This Row],[Gang Owner]])</f>
        <v>0</v>
      </c>
      <c r="T26" s="1">
        <f>COUNTIFS(Table1[Racket],Table1[[#This Row],[Link 6]],Table1[Gang Owner],Table1[[#This Row],[Gang Owner]])</f>
        <v>0</v>
      </c>
    </row>
    <row r="27" spans="1:20" ht="75" x14ac:dyDescent="0.25">
      <c r="A27" s="1" t="s">
        <v>50</v>
      </c>
      <c r="B27" s="1" t="str">
        <f>_xlfn.TEXTJOIN("
",TRUE,Table1[[#This Row],[Link 1]:[Link 6]])</f>
        <v>Wyrd Trade
The Resurrection Game</v>
      </c>
      <c r="C27" s="1"/>
      <c r="D27" s="1">
        <f>SUM(Table1[[#This Row],[COUNT Link 1]:[COUNT Link 6]])</f>
        <v>0</v>
      </c>
      <c r="E27" s="5" t="str">
        <f>IF(Table1[[#This Row],['# of Linked Rackets]]=0,Table1[[#This Row],[Boon]],IF(Table1[[#This Row],['# of Linked Rackets]]=1,Table1[[#This Row],[Boon +1]],IF(Table1[[#This Row],['# of Linked Rackets]]=2,Table1[[#This Row],[Boon +2]],0)))</f>
        <v>⭐ Special: The gang may reroll the dice when determining priority</v>
      </c>
      <c r="F27" s="1" t="s">
        <v>89</v>
      </c>
      <c r="G27" s="1" t="s">
        <v>90</v>
      </c>
      <c r="H27" s="1" t="s">
        <v>91</v>
      </c>
      <c r="I27" s="1" t="s">
        <v>62</v>
      </c>
      <c r="J27" s="1" t="s">
        <v>64</v>
      </c>
      <c r="K27" s="1"/>
      <c r="L27" s="1"/>
      <c r="M27" s="1"/>
      <c r="N27" s="1"/>
      <c r="O27" s="2">
        <f>COUNTIFS(Table1[Racket],Table1[[#This Row],[Link 1]],Table1[Gang Owner],Table1[[#This Row],[Gang Owner]])</f>
        <v>0</v>
      </c>
      <c r="P27" s="1">
        <f>COUNTIFS(Table1[Racket],Table1[[#This Row],[Link 2]],Table1[Gang Owner],Table1[[#This Row],[Gang Owner]])</f>
        <v>0</v>
      </c>
      <c r="Q27" s="1">
        <f>COUNTIFS(Table1[Racket],Table1[[#This Row],[Link 3]],Table1[Gang Owner],Table1[[#This Row],[Gang Owner]])</f>
        <v>0</v>
      </c>
      <c r="R27" s="1">
        <f>COUNTIFS(Table1[Racket],Table1[[#This Row],[Link 4]],Table1[Gang Owner],Table1[[#This Row],[Gang Owner]])</f>
        <v>0</v>
      </c>
      <c r="S27" s="1">
        <f>COUNTIFS(Table1[Racket],Table1[[#This Row],[Link 5]],Table1[Gang Owner],Table1[[#This Row],[Gang Owner]])</f>
        <v>0</v>
      </c>
      <c r="T27" s="1">
        <f>COUNTIFS(Table1[Racket],Table1[[#This Row],[Link 6]],Table1[Gang Owner],Table1[[#This Row],[Gang Owner]])</f>
        <v>0</v>
      </c>
    </row>
  </sheetData>
  <phoneticPr fontId="1" type="noConversion"/>
  <dataValidations count="1">
    <dataValidation type="list" allowBlank="1" showInputMessage="1" showErrorMessage="1" sqref="I2:N27" xr:uid="{1109BE2E-8E45-4ED9-97C7-DBFDA606D0CA}">
      <formula1>$A$2:$A$27</formula1>
    </dataValidation>
  </dataValidations>
  <pageMargins left="0.7" right="0.7" top="0.75" bottom="0.75" header="0.3" footer="0.3"/>
  <pageSetup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C4DE2F9-3EDB-4B29-A36F-3836FA65C48B}">
          <x14:formula1>
            <xm:f>Gangs!$A$2:$A$20</xm:f>
          </x14:formula1>
          <xm:sqref>C2:C27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4DCB-751D-44C2-890A-C37F4D69C136}">
  <dimension ref="A1:C4"/>
  <sheetViews>
    <sheetView workbookViewId="0">
      <selection activeCell="A6" sqref="A6"/>
    </sheetView>
  </sheetViews>
  <sheetFormatPr defaultRowHeight="15" x14ac:dyDescent="0.25"/>
  <cols>
    <col min="1" max="1" width="19" customWidth="1"/>
    <col min="3" max="3" width="14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</row>
    <row r="3" spans="1:3" x14ac:dyDescent="0.25">
      <c r="A3" t="s">
        <v>4</v>
      </c>
    </row>
    <row r="4" spans="1:3" x14ac:dyDescent="0.25">
      <c r="A4" t="s">
        <v>116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Racket Sheet</vt:lpstr>
      <vt:lpstr>Gangs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Compton</dc:creator>
  <cp:keywords/>
  <dc:description/>
  <cp:lastModifiedBy>John Compton</cp:lastModifiedBy>
  <cp:revision/>
  <dcterms:created xsi:type="dcterms:W3CDTF">2019-08-15T14:32:12Z</dcterms:created>
  <dcterms:modified xsi:type="dcterms:W3CDTF">2019-08-16T14:50:34Z</dcterms:modified>
  <cp:category/>
  <cp:contentStatus/>
</cp:coreProperties>
</file>